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1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I33" i="5"/>
  <c r="Q33" i="5"/>
  <c r="J33" i="5"/>
  <c r="R33" i="5"/>
  <c r="N33" i="5"/>
  <c r="G33" i="5"/>
  <c r="C33" i="5"/>
  <c r="K33" i="5"/>
  <c r="S33" i="5"/>
  <c r="D33" i="5"/>
  <c r="L33" i="5"/>
  <c r="O33" i="5"/>
  <c r="E33" i="5"/>
  <c r="M33" i="5"/>
  <c r="F33" i="5"/>
  <c r="H33" i="6"/>
  <c r="P33" i="6"/>
  <c r="I33" i="6"/>
  <c r="Q33" i="6"/>
  <c r="J33" i="6"/>
  <c r="R33" i="6"/>
  <c r="C33" i="6"/>
  <c r="K33" i="6"/>
  <c r="S33" i="6"/>
  <c r="D33" i="6"/>
  <c r="L33" i="6"/>
  <c r="E33" i="6"/>
  <c r="M33" i="6"/>
  <c r="N33" i="6"/>
  <c r="G33" i="6"/>
  <c r="O33" i="6"/>
  <c r="F33" i="6"/>
  <c r="I32" i="6"/>
  <c r="Q32" i="6"/>
  <c r="O32" i="6"/>
  <c r="J32" i="6"/>
  <c r="R32" i="6"/>
  <c r="C32" i="6"/>
  <c r="K32" i="6"/>
  <c r="S32" i="6"/>
  <c r="G32" i="6"/>
  <c r="D32" i="6"/>
  <c r="L32" i="6"/>
  <c r="E32" i="6"/>
  <c r="M32" i="6"/>
  <c r="F32" i="6"/>
  <c r="N32" i="6"/>
  <c r="H32" i="6"/>
  <c r="P32" i="6"/>
  <c r="I32" i="5"/>
  <c r="Q32" i="5"/>
  <c r="H32" i="5"/>
  <c r="J32" i="5"/>
  <c r="R32" i="5"/>
  <c r="C32" i="5"/>
  <c r="K32" i="5"/>
  <c r="S32" i="5"/>
  <c r="D32" i="5"/>
  <c r="L32" i="5"/>
  <c r="P32" i="5"/>
  <c r="E32" i="5"/>
  <c r="M32" i="5"/>
  <c r="O32" i="5"/>
  <c r="F32" i="5"/>
  <c r="N32" i="5"/>
  <c r="G32" i="5"/>
  <c r="C30" i="5"/>
  <c r="K30" i="5"/>
  <c r="S30" i="5"/>
  <c r="J30" i="5"/>
  <c r="D30" i="5"/>
  <c r="L30" i="5"/>
  <c r="E30" i="5"/>
  <c r="M30" i="5"/>
  <c r="F30" i="5"/>
  <c r="N30" i="5"/>
  <c r="G30" i="5"/>
  <c r="O30" i="5"/>
  <c r="Q30" i="5"/>
  <c r="R30" i="5"/>
  <c r="H30" i="5"/>
  <c r="P30" i="5"/>
  <c r="I30" i="5"/>
  <c r="G34" i="5"/>
  <c r="O34" i="5"/>
  <c r="F34" i="5"/>
  <c r="H34" i="5"/>
  <c r="P34" i="5"/>
  <c r="I34" i="5"/>
  <c r="Q34" i="5"/>
  <c r="N34" i="5"/>
  <c r="J34" i="5"/>
  <c r="R34" i="5"/>
  <c r="E34" i="5"/>
  <c r="C34" i="5"/>
  <c r="K34" i="5"/>
  <c r="S34" i="5"/>
  <c r="M34" i="5"/>
  <c r="D34" i="5"/>
  <c r="L34" i="5"/>
  <c r="C30" i="6"/>
  <c r="K30" i="6"/>
  <c r="S30" i="6"/>
  <c r="D30" i="6"/>
  <c r="L30" i="6"/>
  <c r="E30" i="6"/>
  <c r="M30" i="6"/>
  <c r="F30" i="6"/>
  <c r="N30" i="6"/>
  <c r="G30" i="6"/>
  <c r="O30" i="6"/>
  <c r="Q30" i="6"/>
  <c r="H30" i="6"/>
  <c r="P30" i="6"/>
  <c r="I30" i="6"/>
  <c r="J30" i="6"/>
  <c r="R30" i="6"/>
  <c r="G34" i="6"/>
  <c r="O34" i="6"/>
  <c r="H34" i="6"/>
  <c r="P34" i="6"/>
  <c r="I34" i="6"/>
  <c r="Q34" i="6"/>
  <c r="J34" i="6"/>
  <c r="R34" i="6"/>
  <c r="E34" i="6"/>
  <c r="C34" i="6"/>
  <c r="K34" i="6"/>
  <c r="S34" i="6"/>
  <c r="M34" i="6"/>
  <c r="D34" i="6"/>
  <c r="L34" i="6"/>
  <c r="F34" i="6"/>
  <c r="N34" i="6"/>
  <c r="J31" i="5"/>
  <c r="R31" i="5"/>
  <c r="C31" i="5"/>
  <c r="K31" i="5"/>
  <c r="S31" i="5"/>
  <c r="D31" i="5"/>
  <c r="L31" i="5"/>
  <c r="H31" i="5"/>
  <c r="Q31" i="5"/>
  <c r="E31" i="5"/>
  <c r="M31" i="5"/>
  <c r="P31" i="5"/>
  <c r="I31" i="5"/>
  <c r="F31" i="5"/>
  <c r="N31" i="5"/>
  <c r="G31" i="5"/>
  <c r="O31" i="5"/>
  <c r="J31" i="6"/>
  <c r="R31" i="6"/>
  <c r="C31" i="6"/>
  <c r="K31" i="6"/>
  <c r="S31" i="6"/>
  <c r="P31" i="6"/>
  <c r="D31" i="6"/>
  <c r="L31" i="6"/>
  <c r="E31" i="6"/>
  <c r="M31" i="6"/>
  <c r="H31" i="6"/>
  <c r="F31" i="6"/>
  <c r="N31" i="6"/>
  <c r="G31" i="6"/>
  <c r="O31" i="6"/>
  <c r="I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<sst xmlns="http://schemas.openxmlformats.org/spreadsheetml/2006/main" count="155" uniqueCount="56">
  <si>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</si>
  <si>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</si>
  <si>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</si>
  <si>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</si>
  <si>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</si>
  <si>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</si>
  <si>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</si>
  <si>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</si>
  <si>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</si>
  <si>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</si>
  <si>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</si>
  <si>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</si>
  <si>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</si>
  <si>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</si>
  <si>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</si>
  <si>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</si>
  <si>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</si>
  <si>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</si>
  <si>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</si>
  <si>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</si>
  <si>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</si>
  <si>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</si>
  <si>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</si>
  <si>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</si>
  <si>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</si>
  <si>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</si>
  <si>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</si>
  <si>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</si>
  <si>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</si>
  <si>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</si>
  <si>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</si>
  <si>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</si>
  <si>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</si>
  <si>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</si>
  <si>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</si>
  <si>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</si>
  <si>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</si>
  <si>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</si>
  <si>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</si>
  <si>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</si>
  <si>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</si>
  <si>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</si>
  <si>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</si>
  <si>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</si>
  <si>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</si>
  <si>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</si>
  <si>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</si>
  <si>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</si>
  <si>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</si>
  <si>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</si>
  <si>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</si>
  <si>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</si>
  <si>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</si>
  <si>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</si>
  <si>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</si>
  <si>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VD21 - Amont Pierre à Granfer, rive gauche de la Serine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</si>
</sst>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17" sqref="G1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45694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6</v>
      </c>
      <c r="J10" s="8">
        <v>0</v>
      </c>
      <c r="K10" s="8">
        <v>4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2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7</v>
      </c>
      <c r="J11" s="8">
        <v>2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1</v>
      </c>
      <c r="K13" s="8">
        <v>2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14</v>
      </c>
      <c r="J14" s="8">
        <v>1</v>
      </c>
      <c r="K14" s="8">
        <v>2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7</v>
      </c>
      <c r="J15" s="8">
        <v>2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9</v>
      </c>
      <c r="J16" s="8">
        <v>4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12</v>
      </c>
      <c r="J17" s="8">
        <v>3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2</v>
      </c>
      <c r="G18" s="8">
        <v>0</v>
      </c>
      <c r="H18" s="8">
        <v>0</v>
      </c>
      <c r="I18" s="8">
        <v>7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9</v>
      </c>
      <c r="J19" s="8">
        <v>2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5</v>
      </c>
      <c r="J20" s="8">
        <v>3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3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3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3</v>
      </c>
      <c r="G54" s="12">
        <f t="shared" si="1"/>
        <v>0</v>
      </c>
      <c r="H54" s="12">
        <f t="shared" si="0"/>
        <v>0</v>
      </c>
      <c r="I54" s="12">
        <f t="shared" si="0"/>
        <v>94</v>
      </c>
      <c r="J54" s="12">
        <f t="shared" si="0"/>
        <v>22</v>
      </c>
      <c r="K54" s="12">
        <f t="shared" si="0"/>
        <v>12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140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</v>
      </c>
      <c r="D55" s="20">
        <f t="shared" ref="D55:S55" si="3">ROUND(D54/$B$6, 1)</f>
        <v>1</v>
      </c>
      <c r="E55" s="20">
        <f t="shared" si="3"/>
        <v>0</v>
      </c>
      <c r="F55" s="20">
        <f t="shared" si="3"/>
        <v>3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94</v>
      </c>
      <c r="J55" s="20">
        <f t="shared" si="3"/>
        <v>22</v>
      </c>
      <c r="K55" s="20">
        <f t="shared" si="3"/>
        <v>12</v>
      </c>
      <c r="L55" s="20">
        <f t="shared" si="3"/>
        <v>1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</v>
      </c>
      <c r="Q55" s="20">
        <f t="shared" si="5"/>
        <v>0</v>
      </c>
      <c r="R55" s="20">
        <f t="shared" si="3"/>
        <v>0</v>
      </c>
      <c r="S55" s="20">
        <f t="shared" si="3"/>
        <v>5</v>
      </c>
      <c r="T55" s="21">
        <f>ROUND(SUM(C55:S55),0)</f>
        <v>140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0.2</v>
      </c>
      <c r="D56" s="22">
        <f>ROUND('Calcul surface terriere'!D53, 2)</f>
        <v>0.04</v>
      </c>
      <c r="E56" s="22">
        <f>ROUND('Calcul surface terriere'!E53, 2)</f>
        <v>0</v>
      </c>
      <c r="F56" s="22">
        <f>ROUND('Calcul surface terriere'!F53, 2)</f>
        <v>0.42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12.46</v>
      </c>
      <c r="J56" s="22">
        <f>ROUND('Calcul surface terriere'!J53, 2)</f>
        <v>3.44</v>
      </c>
      <c r="K56" s="22">
        <f>ROUND('Calcul surface terriere'!K53, 2)</f>
        <v>0.68</v>
      </c>
      <c r="L56" s="22">
        <f>ROUND('Calcul surface terriere'!L53, 2)</f>
        <v>0.09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0.05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0.21</v>
      </c>
      <c r="T56" s="23">
        <f>ROUND('Calcul surface terriere'!T53,1)</f>
        <v>17.600000000000001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0.2</v>
      </c>
      <c r="D57" s="22">
        <f>ROUND('Calcul surface terriere'!D54, 2)</f>
        <v>0.04</v>
      </c>
      <c r="E57" s="22">
        <f>ROUND('Calcul surface terriere'!E54, 2)</f>
        <v>0</v>
      </c>
      <c r="F57" s="22">
        <f>ROUND('Calcul surface terriere'!F54, 2)</f>
        <v>0.42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12.46</v>
      </c>
      <c r="J57" s="22">
        <f>ROUND('Calcul surface terriere'!J54, 2)</f>
        <v>3.44</v>
      </c>
      <c r="K57" s="22">
        <f>ROUND('Calcul surface terriere'!K54, 2)</f>
        <v>0.68</v>
      </c>
      <c r="L57" s="22">
        <f>ROUND('Calcul surface terriere'!L54, 2)</f>
        <v>0.09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0.05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0.21</v>
      </c>
      <c r="T57" s="23">
        <f>ROUND('Calcul surface terriere'!T54, 1)</f>
        <v>17.600000000000001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2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71</v>
      </c>
      <c r="J58" s="24">
        <f>ROUND(100 * 'Calcul surface terriere'!J55,0)</f>
        <v>20</v>
      </c>
      <c r="K58" s="24">
        <f>ROUND(100 * 'Calcul surface terriere'!K55,0)</f>
        <v>4</v>
      </c>
      <c r="L58" s="24">
        <f>ROUND(100 * 'Calcul surface terriere'!L55,0)</f>
        <v>1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2.4</v>
      </c>
      <c r="D59" s="26">
        <f>ROUND('Calcul volume sur pied'!D53, 1)</f>
        <v>0.3</v>
      </c>
      <c r="E59" s="26">
        <f>ROUND('Calcul volume sur pied'!E53, 1)</f>
        <v>0</v>
      </c>
      <c r="F59" s="26">
        <f>ROUND('Calcul volume sur pied'!F53, 1)</f>
        <v>4.8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142.69999999999999</v>
      </c>
      <c r="J59" s="26">
        <f>ROUND('Calcul volume sur pied'!J53, 1)</f>
        <v>40.1</v>
      </c>
      <c r="K59" s="26">
        <f>ROUND('Calcul volume sur pied'!K53, 1)</f>
        <v>6.8</v>
      </c>
      <c r="L59" s="26">
        <f>ROUND('Calcul volume sur pied'!L53, 1)</f>
        <v>0.9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0.5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1.9</v>
      </c>
      <c r="T59" s="27">
        <f>ROUND('Calcul volume sur pied'!T53, 0)</f>
        <v>200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2.4</v>
      </c>
      <c r="D60" s="26">
        <f>ROUND('Calcul volume sur pied'!D54, 1)</f>
        <v>0.3</v>
      </c>
      <c r="E60" s="26">
        <f>ROUND('Calcul volume sur pied'!E54, 1)</f>
        <v>0</v>
      </c>
      <c r="F60" s="26">
        <f>ROUND('Calcul volume sur pied'!F54, 1)</f>
        <v>4.8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142.69999999999999</v>
      </c>
      <c r="J60" s="26">
        <f>ROUND('Calcul volume sur pied'!J54, 1)</f>
        <v>40.1</v>
      </c>
      <c r="K60" s="26">
        <f>ROUND('Calcul volume sur pied'!K54, 1)</f>
        <v>6.8</v>
      </c>
      <c r="L60" s="26">
        <f>ROUND('Calcul volume sur pied'!L54, 1)</f>
        <v>0.9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0.5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1.9</v>
      </c>
      <c r="T60" s="27">
        <f>ROUND('Calcul volume sur pied'!T54, 0)</f>
        <v>200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2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71</v>
      </c>
      <c r="J61" s="24">
        <f>ROUND(100 * 'Calcul volume sur pied'!J55, 0)</f>
        <v>20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6</v>
      </c>
      <c r="J10" s="8">
        <f>'Protocole Inventaire'!J10/$B$6</f>
        <v>0</v>
      </c>
      <c r="K10" s="8">
        <f>'Protocole Inventaire'!K10/$B$6</f>
        <v>4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7</v>
      </c>
      <c r="J11" s="8">
        <f>'Protocole Inventaire'!J11/$B$6</f>
        <v>2</v>
      </c>
      <c r="K11" s="8">
        <f>'Protocole Inventaire'!K11/$B$6</f>
        <v>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</v>
      </c>
      <c r="J12" s="8">
        <f>'Protocole Inventaire'!J12/$B$6</f>
        <v>0</v>
      </c>
      <c r="K12" s="8">
        <f>'Protocole Inventaire'!K12/$B$6</f>
        <v>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6</v>
      </c>
      <c r="J13" s="8">
        <f>'Protocole Inventaire'!J13/$B$6</f>
        <v>1</v>
      </c>
      <c r="K13" s="8">
        <f>'Protocole Inventaire'!K13/$B$6</f>
        <v>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1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14</v>
      </c>
      <c r="J14" s="8">
        <f>'Protocole Inventaire'!J14/$B$6</f>
        <v>1</v>
      </c>
      <c r="K14" s="8">
        <f>'Protocole Inventaire'!K14/$B$6</f>
        <v>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1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</v>
      </c>
      <c r="J15" s="8">
        <f>'Protocole Inventaire'!J15/$B$6</f>
        <v>2</v>
      </c>
      <c r="K15" s="8">
        <f>'Protocole Inventaire'!K15/$B$6</f>
        <v>0</v>
      </c>
      <c r="L15" s="8">
        <f>'Protocole Inventaire'!L15/$B$6</f>
        <v>1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9</v>
      </c>
      <c r="J16" s="8">
        <f>'Protocole Inventaire'!J16/$B$6</f>
        <v>4</v>
      </c>
      <c r="K16" s="8">
        <f>'Protocole Inventaire'!K16/$B$6</f>
        <v>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12</v>
      </c>
      <c r="J17" s="8">
        <f>'Protocole Inventaire'!J17/$B$6</f>
        <v>3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2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7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9</v>
      </c>
      <c r="J19" s="8">
        <f>'Protocole Inventaire'!J19/$B$6</f>
        <v>2</v>
      </c>
      <c r="K19" s="8">
        <f>'Protocole Inventaire'!K19/$B$6</f>
        <v>1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</v>
      </c>
      <c r="J20" s="8">
        <f>'Protocole Inventaire'!J20/$B$6</f>
        <v>3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2</v>
      </c>
      <c r="J21" s="8">
        <f>'Protocole Inventaire'!J21/$B$6</f>
        <v>3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5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</v>
      </c>
      <c r="J23" s="8">
        <f>'Protocole Inventaire'!J23/$B$6</f>
        <v>1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9.2362824015539927E-2</v>
      </c>
      <c r="J10" s="8">
        <f>'Protocole Inventaire'!J10*($A10/200)^2*PI()</f>
        <v>0</v>
      </c>
      <c r="K10" s="8">
        <f>'Protocole Inventaire'!K10*($A10/200)^2*PI()</f>
        <v>6.1575216010359951E-2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3.0787608005179976E-2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0.17812830345854128</v>
      </c>
      <c r="J11" s="8">
        <f>'Protocole Inventaire'!J11*($A11/200)^2*PI()</f>
        <v>5.0893800988154644E-2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5.3092915845667513E-2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5.3092915845667513E-2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0.98960168588078479</v>
      </c>
      <c r="J14" s="8">
        <f>'Protocole Inventaire'!J14*($A14/200)^2*PI()</f>
        <v>7.0685834705770348E-2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9.0792027688745044E-2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0.6355441938212153</v>
      </c>
      <c r="J15" s="8">
        <f>'Protocole Inventaire'!J15*($A15/200)^2*PI()</f>
        <v>0.18158405537749009</v>
      </c>
      <c r="K15" s="8">
        <f>'Protocole Inventaire'!K15*($A15/200)^2*PI()</f>
        <v>0</v>
      </c>
      <c r="L15" s="8">
        <f>'Protocole Inventaire'!L15*($A15/200)^2*PI()</f>
        <v>9.0792027688745044E-2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1.0207034531513239</v>
      </c>
      <c r="J16" s="8">
        <f>'Protocole Inventaire'!J16*($A16/200)^2*PI()</f>
        <v>0.45364597917836613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1.6625308322797181</v>
      </c>
      <c r="J17" s="8">
        <f>'Protocole Inventaire'!J17*($A17/200)^2*PI()</f>
        <v>0.41563270806992952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0.33238050274980013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1.1633317596243005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1.7671458676442586</v>
      </c>
      <c r="J19" s="8">
        <f>'Protocole Inventaire'!J19*($A19/200)^2*PI()</f>
        <v>0.39269908169872414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1.1451105222334796</v>
      </c>
      <c r="J20" s="8">
        <f>'Protocole Inventaire'!J20*($A20/200)^2*PI()</f>
        <v>0.68706631334008772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0.52841588433380315</v>
      </c>
      <c r="J21" s="8">
        <f>'Protocole Inventaire'!J21*($A21/200)^2*PI()</f>
        <v>0.79262382650070473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1.5095352700498956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1.0263583199277855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0.19634954084936207</v>
      </c>
      <c r="D53">
        <f t="shared" ref="D53:S53" si="0">SUM(D9:D51)</f>
        <v>3.8013271108436497E-2</v>
      </c>
      <c r="E53">
        <f t="shared" si="0"/>
        <v>0</v>
      </c>
      <c r="F53">
        <f t="shared" si="0"/>
        <v>0.42317253043854519</v>
      </c>
      <c r="G53">
        <f t="shared" si="0"/>
        <v>0</v>
      </c>
      <c r="H53">
        <f t="shared" si="0"/>
        <v>0</v>
      </c>
      <c r="I53">
        <f t="shared" si="0"/>
        <v>12.460184782667838</v>
      </c>
      <c r="J53">
        <f t="shared" si="0"/>
        <v>3.4400439556808231</v>
      </c>
      <c r="K53">
        <f t="shared" si="0"/>
        <v>0.6823539243597031</v>
      </c>
      <c r="L53">
        <f t="shared" si="0"/>
        <v>9.0792027688745044E-2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5.3092915845667513E-2</v>
      </c>
      <c r="Q53">
        <f t="shared" si="0"/>
        <v>0</v>
      </c>
      <c r="R53">
        <f t="shared" si="0"/>
        <v>0</v>
      </c>
      <c r="S53">
        <f t="shared" si="0"/>
        <v>0.21268582264802904</v>
      </c>
      <c r="T53">
        <f>SUM(C53:S53)</f>
        <v>17.596688771287152</v>
      </c>
    </row>
    <row r="54" spans="1:20" x14ac:dyDescent="0.25">
      <c r="A54" t="s">
        <v>49</v>
      </c>
      <c r="B54" t="s">
        <v>30</v>
      </c>
      <c r="C54">
        <f>C53/$B$6</f>
        <v>0.19634954084936207</v>
      </c>
      <c r="D54">
        <f t="shared" ref="D54:S54" si="1">D53/$B$6</f>
        <v>3.8013271108436497E-2</v>
      </c>
      <c r="E54">
        <f t="shared" si="1"/>
        <v>0</v>
      </c>
      <c r="F54">
        <f t="shared" si="1"/>
        <v>0.42317253043854519</v>
      </c>
      <c r="G54">
        <f t="shared" si="1"/>
        <v>0</v>
      </c>
      <c r="H54">
        <f t="shared" si="1"/>
        <v>0</v>
      </c>
      <c r="I54">
        <f t="shared" si="1"/>
        <v>12.460184782667838</v>
      </c>
      <c r="J54">
        <f t="shared" si="1"/>
        <v>3.4400439556808231</v>
      </c>
      <c r="K54">
        <f t="shared" si="1"/>
        <v>0.6823539243597031</v>
      </c>
      <c r="L54">
        <f t="shared" si="1"/>
        <v>9.0792027688745044E-2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5.3092915845667513E-2</v>
      </c>
      <c r="Q54">
        <f t="shared" si="1"/>
        <v>0</v>
      </c>
      <c r="R54">
        <f t="shared" si="1"/>
        <v>0</v>
      </c>
      <c r="S54">
        <f t="shared" si="1"/>
        <v>0.21268582264802904</v>
      </c>
      <c r="T54">
        <f>SUM(C54:S54)</f>
        <v>17.596688771287152</v>
      </c>
    </row>
    <row r="55" spans="1:20" x14ac:dyDescent="0.25">
      <c r="A55" t="s">
        <v>49</v>
      </c>
      <c r="B55" t="s">
        <v>50</v>
      </c>
      <c r="C55">
        <f>C54/$T54</f>
        <v>1.1158323216453615E-2</v>
      </c>
      <c r="D55">
        <f t="shared" ref="D55:S55" si="2">D54/$T54</f>
        <v>2.1602513747054201E-3</v>
      </c>
      <c r="E55">
        <f t="shared" si="2"/>
        <v>0</v>
      </c>
      <c r="F55">
        <f t="shared" si="2"/>
        <v>2.4048418196100835E-2</v>
      </c>
      <c r="G55">
        <f t="shared" si="2"/>
        <v>0</v>
      </c>
      <c r="H55">
        <f t="shared" si="2"/>
        <v>0</v>
      </c>
      <c r="I55">
        <f t="shared" si="2"/>
        <v>0.70809826465757331</v>
      </c>
      <c r="J55">
        <f t="shared" si="2"/>
        <v>0.19549382275226732</v>
      </c>
      <c r="K55">
        <f t="shared" si="2"/>
        <v>3.8777404841819609E-2</v>
      </c>
      <c r="L55">
        <f t="shared" si="2"/>
        <v>5.1596086552881532E-3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3.0172105977290583E-3</v>
      </c>
      <c r="Q55">
        <f t="shared" si="2"/>
        <v>0</v>
      </c>
      <c r="R55">
        <f t="shared" si="2"/>
        <v>0</v>
      </c>
      <c r="S55">
        <f t="shared" si="2"/>
        <v>1.208669570806256E-2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0.72</v>
      </c>
      <c r="J10" s="8">
        <f>'Protocole Inventaire'!J10*$B10</f>
        <v>0</v>
      </c>
      <c r="K10" s="8">
        <f>'Protocole Inventaire'!K10*$B10</f>
        <v>0.48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0.24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1.26</v>
      </c>
      <c r="J11" s="8">
        <f>'Protocole Inventaire'!J11*$B11</f>
        <v>0.36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2.7600000000000002</v>
      </c>
      <c r="J13" s="8">
        <f>'Protocole Inventaire'!J13*$B13</f>
        <v>0.46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0.46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9.3800000000000008</v>
      </c>
      <c r="J14" s="8">
        <f>'Protocole Inventaire'!J14*$B14</f>
        <v>0.67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0.92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6.44</v>
      </c>
      <c r="J15" s="8">
        <f>'Protocole Inventaire'!J15*$B15</f>
        <v>1.84</v>
      </c>
      <c r="K15" s="8">
        <f>'Protocole Inventaire'!K15*$B15</f>
        <v>0</v>
      </c>
      <c r="L15" s="8">
        <f>'Protocole Inventaire'!L15*$B15</f>
        <v>0.92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10.89</v>
      </c>
      <c r="J16" s="8">
        <f>'Protocole Inventaire'!J16*$B16</f>
        <v>4.84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18.72</v>
      </c>
      <c r="J17" s="8">
        <f>'Protocole Inventaire'!J17*$B17</f>
        <v>4.68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3.86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13.51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21.150000000000002</v>
      </c>
      <c r="J19" s="8">
        <f>'Protocole Inventaire'!J19*$B19</f>
        <v>4.7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13.95</v>
      </c>
      <c r="J20" s="8">
        <f>'Protocole Inventaire'!J20*$B20</f>
        <v>8.370000000000001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6.54</v>
      </c>
      <c r="J21" s="8">
        <f>'Protocole Inventaire'!J21*$B21</f>
        <v>9.81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19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13.11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2.35</v>
      </c>
      <c r="D53">
        <f t="shared" ref="D53:S53" si="0">SUM(D9:D51)</f>
        <v>0.28999999999999998</v>
      </c>
      <c r="E53">
        <f t="shared" si="0"/>
        <v>0</v>
      </c>
      <c r="F53">
        <f t="shared" si="0"/>
        <v>4.78</v>
      </c>
      <c r="G53">
        <f t="shared" si="0"/>
        <v>0</v>
      </c>
      <c r="H53">
        <f t="shared" si="0"/>
        <v>0</v>
      </c>
      <c r="I53">
        <f t="shared" si="0"/>
        <v>142.71000000000004</v>
      </c>
      <c r="J53">
        <f t="shared" si="0"/>
        <v>40.1</v>
      </c>
      <c r="K53">
        <f t="shared" si="0"/>
        <v>6.77</v>
      </c>
      <c r="L53">
        <f t="shared" si="0"/>
        <v>0.92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0.46</v>
      </c>
      <c r="Q53">
        <f t="shared" si="0"/>
        <v>0</v>
      </c>
      <c r="R53">
        <f t="shared" si="0"/>
        <v>0</v>
      </c>
      <c r="S53">
        <f t="shared" si="0"/>
        <v>1.9100000000000001</v>
      </c>
      <c r="T53">
        <f>SUM(C53:S53)</f>
        <v>200.29000000000002</v>
      </c>
    </row>
    <row r="54" spans="1:20" x14ac:dyDescent="0.25">
      <c r="A54" t="s">
        <v>53</v>
      </c>
      <c r="B54" t="s">
        <v>30</v>
      </c>
      <c r="C54">
        <f>C53/$B$6</f>
        <v>2.35</v>
      </c>
      <c r="D54">
        <f t="shared" ref="D54:S54" si="1">D53/$B$6</f>
        <v>0.28999999999999998</v>
      </c>
      <c r="E54">
        <f t="shared" si="1"/>
        <v>0</v>
      </c>
      <c r="F54">
        <f t="shared" si="1"/>
        <v>4.78</v>
      </c>
      <c r="G54">
        <f t="shared" si="1"/>
        <v>0</v>
      </c>
      <c r="H54">
        <f t="shared" si="1"/>
        <v>0</v>
      </c>
      <c r="I54">
        <f t="shared" si="1"/>
        <v>142.71000000000004</v>
      </c>
      <c r="J54">
        <f t="shared" si="1"/>
        <v>40.1</v>
      </c>
      <c r="K54">
        <f t="shared" si="1"/>
        <v>6.77</v>
      </c>
      <c r="L54">
        <f t="shared" si="1"/>
        <v>0.92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0.46</v>
      </c>
      <c r="Q54">
        <f t="shared" si="1"/>
        <v>0</v>
      </c>
      <c r="R54">
        <f t="shared" si="1"/>
        <v>0</v>
      </c>
      <c r="S54">
        <f t="shared" si="1"/>
        <v>1.9100000000000001</v>
      </c>
      <c r="T54">
        <f>SUM(C54:S54)</f>
        <v>200.29000000000002</v>
      </c>
    </row>
    <row r="55" spans="1:20" x14ac:dyDescent="0.25">
      <c r="A55" t="s">
        <v>53</v>
      </c>
      <c r="B55" t="s">
        <v>50</v>
      </c>
      <c r="C55">
        <f>C54/$T54</f>
        <v>1.173298716860552E-2</v>
      </c>
      <c r="D55">
        <f t="shared" ref="D55:S55" si="2">D54/$T54</f>
        <v>1.447900544210894E-3</v>
      </c>
      <c r="E55">
        <f t="shared" si="2"/>
        <v>0</v>
      </c>
      <c r="F55">
        <f t="shared" si="2"/>
        <v>2.3865395176993359E-2</v>
      </c>
      <c r="G55">
        <f t="shared" si="2"/>
        <v>0</v>
      </c>
      <c r="H55">
        <f t="shared" si="2"/>
        <v>0</v>
      </c>
      <c r="I55">
        <f t="shared" si="2"/>
        <v>0.71251685056667846</v>
      </c>
      <c r="J55">
        <f t="shared" si="2"/>
        <v>0.2002096959408857</v>
      </c>
      <c r="K55">
        <f t="shared" si="2"/>
        <v>3.3800988566578455E-2</v>
      </c>
      <c r="L55">
        <f t="shared" si="2"/>
        <v>4.5933396574966293E-3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2.2966698287483146E-3</v>
      </c>
      <c r="Q55">
        <f t="shared" si="2"/>
        <v>0</v>
      </c>
      <c r="R55">
        <f t="shared" si="2"/>
        <v>0</v>
      </c>
      <c r="S55">
        <f t="shared" si="2"/>
        <v>9.5361725498027856E-3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2025-02-10T10:26:25Z</dcterms:modified>
</cp:coreProperties>
</file>