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riskahuber/Desktop/"/>
    </mc:Choice>
  </mc:AlternateContent>
  <xr:revisionPtr revIDLastSave="0" documentId="8_{A5D9AB97-9DB4-4444-A132-764CC1FACF6C}" xr6:coauthVersionLast="47" xr6:coauthVersionMax="47" xr10:uidLastSave="{00000000-0000-0000-0000-000000000000}"/>
  <bookViews>
    <workbookView xWindow="-33960" yWindow="-960" windowWidth="28800" windowHeight="1750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6" l="1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1" i="5" l="1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5" l="1"/>
  <c r="K30" i="5"/>
  <c r="S30" i="5"/>
  <c r="F30" i="5"/>
  <c r="G30" i="5"/>
  <c r="P30" i="5"/>
  <c r="D30" i="5"/>
  <c r="L30" i="5"/>
  <c r="N30" i="5"/>
  <c r="O30" i="5"/>
  <c r="Q30" i="5"/>
  <c r="E30" i="5"/>
  <c r="M30" i="5"/>
  <c r="H30" i="5"/>
  <c r="J30" i="5"/>
  <c r="R30" i="5"/>
  <c r="I30" i="5"/>
  <c r="C30" i="6"/>
  <c r="K30" i="6"/>
  <c r="S30" i="6"/>
  <c r="N30" i="6"/>
  <c r="H30" i="6"/>
  <c r="Q30" i="6"/>
  <c r="D30" i="6"/>
  <c r="L30" i="6"/>
  <c r="G30" i="6"/>
  <c r="E30" i="6"/>
  <c r="M30" i="6"/>
  <c r="F30" i="6"/>
  <c r="O30" i="6"/>
  <c r="P30" i="6"/>
  <c r="I30" i="6"/>
  <c r="J30" i="6"/>
  <c r="R30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<sst xmlns="http://schemas.openxmlformats.org/spreadsheetml/2006/main" count="155" uniqueCount="52">
  <si>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</si>
  <si>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</si>
  <si>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</si>
  <si>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</si>
  <si>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</si>
  <si>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</si>
  <si>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</si>
  <si>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</si>
  <si>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</si>
  <si>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</si>
  <si>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</si>
  <si>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</si>
  <si>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</si>
  <si>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</si>
  <si>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</si>
  <si>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</si>
  <si>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</si>
  <si>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</si>
  <si>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</si>
  <si>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</si>
  <si>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</si>
  <si>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</si>
  <si>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</si>
  <si>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</si>
  <si>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</si>
  <si>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</si>
  <si>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</si>
  <si>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</si>
  <si>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</si>
  <si>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</si>
  <si>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</si>
  <si>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</si>
  <si>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</si>
  <si>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</si>
  <si>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</si>
  <si>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</si>
  <si>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</si>
  <si>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</si>
  <si>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</si>
  <si>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</si>
  <si>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</si>
  <si>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</si>
  <si>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</si>
  <si>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</si>
  <si>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</si>
  <si>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</si>
  <si>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</si>
  <si>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…</t>
  </si>
  <si>
    <t>Arve</t>
  </si>
  <si>
    <t>Eichen</t>
  </si>
  <si>
    <t>Kastanie</t>
  </si>
  <si>
    <t>wf10 Chilebach Schüpfheim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</si>
</sst>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topLeftCell="A33" workbookViewId="0">
      <selection activeCell="B50" sqref="B50"/>
    </sheetView>
  </sheetViews>
  <sheetFormatPr baseColWidth="10" defaultColWidth="11" defaultRowHeight="16" x14ac:dyDescent="0.2"/>
  <cols>
    <col min="1" max="1" width="17.83203125" style="12" customWidth="1"/>
    <col min="2" max="2" width="12" style="12" customWidth="1"/>
    <col min="3" max="20" width="11" style="12"/>
    <col min="21" max="21" width="17.1640625" style="12" bestFit="1" customWidth="1"/>
    <col min="22" max="16384" width="11" style="12"/>
  </cols>
  <sheetData>
    <row r="1" spans="1:19" ht="21" x14ac:dyDescent="0.25">
      <c r="A1" s="11" t="s">
        <v>19</v>
      </c>
    </row>
    <row r="3" spans="1:19" x14ac:dyDescent="0.2">
      <c r="A3" s="13" t="s">
        <v>15</v>
      </c>
      <c r="B3" s="10" t="s">
        <v>51</v>
      </c>
    </row>
    <row r="4" spans="1:19" x14ac:dyDescent="0.2">
      <c r="A4" s="13" t="s">
        <v>16</v>
      </c>
      <c r="B4" s="28">
        <v>41059</v>
      </c>
    </row>
    <row r="5" spans="1:19" x14ac:dyDescent="0.2">
      <c r="A5" s="13" t="s">
        <v>17</v>
      </c>
      <c r="B5" s="10" t="s">
        <v>47</v>
      </c>
    </row>
    <row r="6" spans="1:19" x14ac:dyDescent="0.2">
      <c r="A6" s="13" t="s">
        <v>18</v>
      </c>
      <c r="B6" s="6">
        <v>0.8</v>
      </c>
      <c r="C6" s="13" t="s">
        <v>0</v>
      </c>
    </row>
    <row r="8" spans="1:19" ht="51" x14ac:dyDescent="0.2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48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49</v>
      </c>
      <c r="Q8" s="15" t="s">
        <v>50</v>
      </c>
      <c r="R8" s="15" t="s">
        <v>12</v>
      </c>
      <c r="S8" s="15" t="s">
        <v>4</v>
      </c>
    </row>
    <row r="9" spans="1:19" x14ac:dyDescent="0.2">
      <c r="A9" s="7">
        <v>14</v>
      </c>
      <c r="B9" s="7">
        <v>0.1</v>
      </c>
      <c r="C9" s="7"/>
      <c r="D9" s="7"/>
      <c r="E9" s="7"/>
      <c r="F9" s="7"/>
      <c r="G9" s="7"/>
      <c r="H9" s="7">
        <v>40</v>
      </c>
      <c r="I9" s="7">
        <v>14</v>
      </c>
      <c r="J9" s="7">
        <v>1</v>
      </c>
      <c r="K9" s="7">
        <v>2</v>
      </c>
      <c r="L9" s="7"/>
      <c r="M9" s="7"/>
      <c r="N9" s="7"/>
      <c r="O9" s="7">
        <v>0</v>
      </c>
      <c r="P9" s="7"/>
      <c r="Q9" s="7"/>
      <c r="R9" s="7"/>
      <c r="S9" s="7">
        <v>1</v>
      </c>
    </row>
    <row r="10" spans="1:19" x14ac:dyDescent="0.2">
      <c r="A10" s="8">
        <v>18</v>
      </c>
      <c r="B10" s="8">
        <v>0.2</v>
      </c>
      <c r="C10" s="8"/>
      <c r="D10" s="8"/>
      <c r="E10" s="8"/>
      <c r="F10" s="8"/>
      <c r="G10" s="8"/>
      <c r="H10" s="8">
        <v>32</v>
      </c>
      <c r="I10" s="8">
        <v>7</v>
      </c>
      <c r="J10" s="8">
        <v>0</v>
      </c>
      <c r="K10" s="8">
        <v>3</v>
      </c>
      <c r="L10" s="8"/>
      <c r="M10" s="8"/>
      <c r="N10" s="8"/>
      <c r="O10" s="8">
        <v>2</v>
      </c>
      <c r="P10" s="8"/>
      <c r="Q10" s="8"/>
      <c r="R10" s="8"/>
      <c r="S10" s="8">
        <v>0</v>
      </c>
    </row>
    <row r="11" spans="1:19" x14ac:dyDescent="0.2">
      <c r="A11" s="8">
        <v>22</v>
      </c>
      <c r="B11" s="8">
        <v>0.3</v>
      </c>
      <c r="C11" s="8"/>
      <c r="D11" s="8"/>
      <c r="E11" s="8"/>
      <c r="F11" s="8"/>
      <c r="G11" s="8"/>
      <c r="H11" s="8">
        <v>18</v>
      </c>
      <c r="I11" s="8">
        <v>12</v>
      </c>
      <c r="J11" s="8">
        <v>1</v>
      </c>
      <c r="K11" s="8">
        <v>5</v>
      </c>
      <c r="L11" s="8"/>
      <c r="M11" s="8"/>
      <c r="N11" s="8"/>
      <c r="O11" s="8">
        <v>0</v>
      </c>
      <c r="P11" s="8"/>
      <c r="Q11" s="8"/>
      <c r="R11" s="8"/>
      <c r="S11" s="8">
        <v>0</v>
      </c>
    </row>
    <row r="12" spans="1:19" x14ac:dyDescent="0.2">
      <c r="A12" s="8">
        <v>26</v>
      </c>
      <c r="B12" s="8">
        <v>0.5</v>
      </c>
      <c r="C12" s="8"/>
      <c r="D12" s="8"/>
      <c r="E12" s="8"/>
      <c r="F12" s="8"/>
      <c r="G12" s="8"/>
      <c r="H12" s="8">
        <v>13</v>
      </c>
      <c r="I12" s="8">
        <v>7</v>
      </c>
      <c r="J12" s="8">
        <v>0</v>
      </c>
      <c r="K12" s="8">
        <v>4</v>
      </c>
      <c r="L12" s="8"/>
      <c r="M12" s="8"/>
      <c r="N12" s="8"/>
      <c r="O12" s="8">
        <v>0</v>
      </c>
      <c r="P12" s="8"/>
      <c r="Q12" s="8"/>
      <c r="R12" s="8"/>
      <c r="S12" s="8">
        <v>0</v>
      </c>
    </row>
    <row r="13" spans="1:19" x14ac:dyDescent="0.2">
      <c r="A13" s="8">
        <v>30</v>
      </c>
      <c r="B13" s="8">
        <v>0.7</v>
      </c>
      <c r="C13" s="8"/>
      <c r="D13" s="8"/>
      <c r="E13" s="8"/>
      <c r="F13" s="8"/>
      <c r="G13" s="8"/>
      <c r="H13" s="8">
        <v>18</v>
      </c>
      <c r="I13" s="8">
        <v>4</v>
      </c>
      <c r="J13" s="8">
        <v>0</v>
      </c>
      <c r="K13" s="8">
        <v>5</v>
      </c>
      <c r="L13" s="8"/>
      <c r="M13" s="8"/>
      <c r="N13" s="8"/>
      <c r="O13" s="8">
        <v>0</v>
      </c>
      <c r="P13" s="8"/>
      <c r="Q13" s="8"/>
      <c r="R13" s="8"/>
      <c r="S13" s="8">
        <v>0</v>
      </c>
    </row>
    <row r="14" spans="1:19" x14ac:dyDescent="0.2">
      <c r="A14" s="8">
        <v>34</v>
      </c>
      <c r="B14" s="8">
        <v>0.9</v>
      </c>
      <c r="C14" s="8"/>
      <c r="D14" s="8"/>
      <c r="E14" s="8"/>
      <c r="F14" s="8"/>
      <c r="G14" s="8"/>
      <c r="H14" s="8">
        <v>10</v>
      </c>
      <c r="I14" s="8">
        <v>7</v>
      </c>
      <c r="J14" s="8">
        <v>1</v>
      </c>
      <c r="K14" s="8">
        <v>3</v>
      </c>
      <c r="L14" s="8"/>
      <c r="M14" s="8"/>
      <c r="N14" s="8"/>
      <c r="O14" s="8">
        <v>0</v>
      </c>
      <c r="P14" s="8"/>
      <c r="Q14" s="8"/>
      <c r="R14" s="8"/>
      <c r="S14" s="8">
        <v>0</v>
      </c>
    </row>
    <row r="15" spans="1:19" x14ac:dyDescent="0.2">
      <c r="A15" s="8">
        <v>38</v>
      </c>
      <c r="B15" s="8">
        <v>1.2</v>
      </c>
      <c r="C15" s="8"/>
      <c r="D15" s="8"/>
      <c r="E15" s="8"/>
      <c r="F15" s="8"/>
      <c r="G15" s="8"/>
      <c r="H15" s="8">
        <v>6</v>
      </c>
      <c r="I15" s="8">
        <v>6</v>
      </c>
      <c r="J15" s="8"/>
      <c r="K15" s="8">
        <v>3</v>
      </c>
      <c r="L15" s="8"/>
      <c r="M15" s="8"/>
      <c r="N15" s="8"/>
      <c r="O15" s="8">
        <v>0</v>
      </c>
      <c r="P15" s="8"/>
      <c r="Q15" s="8"/>
      <c r="R15" s="8"/>
      <c r="S15" s="8">
        <v>0</v>
      </c>
    </row>
    <row r="16" spans="1:19" x14ac:dyDescent="0.2">
      <c r="A16" s="8">
        <v>42</v>
      </c>
      <c r="B16" s="8">
        <v>1.5</v>
      </c>
      <c r="C16" s="8"/>
      <c r="D16" s="8"/>
      <c r="E16" s="8"/>
      <c r="F16" s="8"/>
      <c r="G16" s="8"/>
      <c r="H16" s="8">
        <v>7</v>
      </c>
      <c r="I16" s="8">
        <v>9</v>
      </c>
      <c r="J16" s="8"/>
      <c r="K16" s="8">
        <v>1</v>
      </c>
      <c r="L16" s="8"/>
      <c r="M16" s="8"/>
      <c r="N16" s="8"/>
      <c r="O16" s="8">
        <v>0</v>
      </c>
      <c r="P16" s="8"/>
      <c r="Q16" s="8"/>
      <c r="R16" s="8"/>
      <c r="S16" s="8">
        <v>0</v>
      </c>
    </row>
    <row r="17" spans="1:19" x14ac:dyDescent="0.2">
      <c r="A17" s="8">
        <v>46</v>
      </c>
      <c r="B17" s="8">
        <v>1.9</v>
      </c>
      <c r="C17" s="8"/>
      <c r="D17" s="8"/>
      <c r="E17" s="8"/>
      <c r="F17" s="8"/>
      <c r="G17" s="8"/>
      <c r="H17" s="8">
        <v>9</v>
      </c>
      <c r="I17" s="8">
        <v>3</v>
      </c>
      <c r="J17" s="8"/>
      <c r="K17" s="8">
        <v>1</v>
      </c>
      <c r="L17" s="8"/>
      <c r="M17" s="8"/>
      <c r="N17" s="8"/>
      <c r="O17" s="8">
        <v>0</v>
      </c>
      <c r="P17" s="8"/>
      <c r="Q17" s="8"/>
      <c r="R17" s="8"/>
      <c r="S17" s="8">
        <v>0</v>
      </c>
    </row>
    <row r="18" spans="1:19" x14ac:dyDescent="0.2">
      <c r="A18" s="8">
        <v>50</v>
      </c>
      <c r="B18" s="8">
        <v>2.2999999999999998</v>
      </c>
      <c r="C18" s="8"/>
      <c r="D18" s="8"/>
      <c r="E18" s="8"/>
      <c r="F18" s="8"/>
      <c r="G18" s="8"/>
      <c r="H18" s="8">
        <v>6</v>
      </c>
      <c r="I18" s="8">
        <v>3</v>
      </c>
      <c r="J18" s="8"/>
      <c r="K18" s="8">
        <v>1</v>
      </c>
      <c r="L18" s="8"/>
      <c r="M18" s="8"/>
      <c r="N18" s="8"/>
      <c r="O18" s="8">
        <v>0</v>
      </c>
      <c r="P18" s="8"/>
      <c r="Q18" s="8"/>
      <c r="R18" s="8"/>
      <c r="S18" s="8">
        <v>0</v>
      </c>
    </row>
    <row r="19" spans="1:19" x14ac:dyDescent="0.2">
      <c r="A19" s="8">
        <v>54</v>
      </c>
      <c r="B19" s="8">
        <v>2.75</v>
      </c>
      <c r="C19" s="8"/>
      <c r="D19" s="8"/>
      <c r="E19" s="8"/>
      <c r="F19" s="8"/>
      <c r="G19" s="8"/>
      <c r="H19" s="8">
        <v>6</v>
      </c>
      <c r="I19" s="8">
        <v>4</v>
      </c>
      <c r="J19" s="8"/>
      <c r="K19" s="8"/>
      <c r="L19" s="8"/>
      <c r="M19" s="8"/>
      <c r="N19" s="8"/>
      <c r="O19" s="8">
        <v>0</v>
      </c>
      <c r="P19" s="8"/>
      <c r="Q19" s="8"/>
      <c r="R19" s="8"/>
      <c r="S19" s="8">
        <v>0</v>
      </c>
    </row>
    <row r="20" spans="1:19" x14ac:dyDescent="0.2">
      <c r="A20" s="8">
        <v>58</v>
      </c>
      <c r="B20" s="8">
        <v>3.25</v>
      </c>
      <c r="C20" s="8"/>
      <c r="D20" s="8"/>
      <c r="E20" s="8"/>
      <c r="F20" s="8"/>
      <c r="G20" s="8"/>
      <c r="H20" s="8">
        <v>1</v>
      </c>
      <c r="I20" s="8"/>
      <c r="J20" s="8"/>
      <c r="K20" s="8"/>
      <c r="L20" s="8"/>
      <c r="M20" s="8"/>
      <c r="N20" s="8"/>
      <c r="O20" s="8">
        <v>0</v>
      </c>
      <c r="P20" s="8"/>
      <c r="Q20" s="8"/>
      <c r="R20" s="8"/>
      <c r="S20" s="8">
        <v>0</v>
      </c>
    </row>
    <row r="21" spans="1:19" x14ac:dyDescent="0.2">
      <c r="A21" s="8">
        <v>62</v>
      </c>
      <c r="B21" s="8">
        <v>3.75</v>
      </c>
      <c r="C21" s="8"/>
      <c r="D21" s="8"/>
      <c r="E21" s="8"/>
      <c r="F21" s="8"/>
      <c r="G21" s="8"/>
      <c r="H21" s="8">
        <v>1</v>
      </c>
      <c r="I21" s="8"/>
      <c r="J21" s="8"/>
      <c r="K21" s="8"/>
      <c r="L21" s="8"/>
      <c r="M21" s="8"/>
      <c r="N21" s="8"/>
      <c r="O21" s="8">
        <v>0</v>
      </c>
      <c r="P21" s="8"/>
      <c r="Q21" s="8"/>
      <c r="R21" s="8"/>
      <c r="S21" s="8">
        <v>0</v>
      </c>
    </row>
    <row r="22" spans="1:19" x14ac:dyDescent="0.2">
      <c r="A22" s="8">
        <v>66</v>
      </c>
      <c r="B22" s="8">
        <v>4.25</v>
      </c>
      <c r="C22" s="8"/>
      <c r="D22" s="8"/>
      <c r="E22" s="8"/>
      <c r="F22" s="8"/>
      <c r="G22" s="8"/>
      <c r="H22" s="8">
        <v>1</v>
      </c>
      <c r="I22" s="8"/>
      <c r="J22" s="8"/>
      <c r="K22" s="8"/>
      <c r="L22" s="8"/>
      <c r="M22" s="8"/>
      <c r="N22" s="8"/>
      <c r="O22" s="8">
        <v>0</v>
      </c>
      <c r="P22" s="8"/>
      <c r="Q22" s="8"/>
      <c r="R22" s="8"/>
      <c r="S22" s="8">
        <v>0</v>
      </c>
    </row>
    <row r="23" spans="1:19" x14ac:dyDescent="0.2">
      <c r="A23" s="8">
        <v>70</v>
      </c>
      <c r="B23" s="8">
        <v>4.75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>
        <v>0</v>
      </c>
      <c r="P23" s="8"/>
      <c r="Q23" s="8"/>
      <c r="R23" s="8"/>
      <c r="S23" s="8">
        <v>0</v>
      </c>
    </row>
    <row r="24" spans="1:19" x14ac:dyDescent="0.2">
      <c r="A24" s="8">
        <v>74</v>
      </c>
      <c r="B24" s="8">
        <v>5.25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>
        <v>0</v>
      </c>
      <c r="P24" s="8"/>
      <c r="Q24" s="8"/>
      <c r="R24" s="8"/>
      <c r="S24" s="8">
        <v>0</v>
      </c>
    </row>
    <row r="25" spans="1:19" x14ac:dyDescent="0.2">
      <c r="A25" s="8">
        <v>78</v>
      </c>
      <c r="B25" s="8">
        <v>5.8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>
        <v>0</v>
      </c>
      <c r="P25" s="8"/>
      <c r="Q25" s="8"/>
      <c r="R25" s="8"/>
      <c r="S25" s="8">
        <v>0</v>
      </c>
    </row>
    <row r="26" spans="1:19" x14ac:dyDescent="0.2">
      <c r="A26" s="8">
        <v>82</v>
      </c>
      <c r="B26" s="8">
        <v>6.4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>
        <v>0</v>
      </c>
      <c r="P26" s="8"/>
      <c r="Q26" s="8"/>
      <c r="R26" s="8"/>
      <c r="S26" s="8">
        <v>0</v>
      </c>
    </row>
    <row r="27" spans="1:19" x14ac:dyDescent="0.2">
      <c r="A27" s="8">
        <v>86</v>
      </c>
      <c r="B27" s="8">
        <v>7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>
        <v>0</v>
      </c>
      <c r="P27" s="8"/>
      <c r="Q27" s="8"/>
      <c r="R27" s="8"/>
      <c r="S27" s="8">
        <v>0</v>
      </c>
    </row>
    <row r="28" spans="1:19" x14ac:dyDescent="0.2">
      <c r="A28" s="8">
        <v>90</v>
      </c>
      <c r="B28" s="8">
        <v>7.6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>
        <v>0</v>
      </c>
      <c r="P28" s="8"/>
      <c r="Q28" s="8"/>
      <c r="R28" s="8"/>
      <c r="S28" s="8">
        <v>0</v>
      </c>
    </row>
    <row r="29" spans="1:19" x14ac:dyDescent="0.2">
      <c r="A29" s="8">
        <v>94</v>
      </c>
      <c r="B29" s="8">
        <v>8.3000000000000007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>
        <v>0</v>
      </c>
      <c r="P29" s="8"/>
      <c r="Q29" s="8"/>
      <c r="R29" s="8"/>
      <c r="S29" s="8">
        <v>0</v>
      </c>
    </row>
    <row r="30" spans="1:19" x14ac:dyDescent="0.2">
      <c r="A30" s="8">
        <v>98</v>
      </c>
      <c r="B30" s="8">
        <v>9.1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>
        <v>0</v>
      </c>
      <c r="P30" s="8"/>
      <c r="Q30" s="8"/>
      <c r="R30" s="8"/>
      <c r="S30" s="8">
        <v>0</v>
      </c>
    </row>
    <row r="31" spans="1:19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48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49</v>
      </c>
      <c r="Q53" s="17" t="s">
        <v>50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">
      <c r="A54" s="13" t="s">
        <v>21</v>
      </c>
      <c r="B54" s="13" t="s">
        <v>23</v>
      </c>
      <c r="C54" s="12">
        <f>SUM(C9:C51)</f>
        <v>0</v>
      </c>
      <c r="D54" s="12">
        <f t="shared" ref="D54:S54" si="0">SUM(D9:D51)</f>
        <v>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168</v>
      </c>
      <c r="I54" s="12">
        <f t="shared" si="0"/>
        <v>76</v>
      </c>
      <c r="J54" s="12">
        <f t="shared" si="0"/>
        <v>3</v>
      </c>
      <c r="K54" s="12">
        <f t="shared" si="0"/>
        <v>28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2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1</v>
      </c>
      <c r="T54" s="13">
        <f>SUM(C54:S54)</f>
        <v>278</v>
      </c>
      <c r="U54" s="13" t="s">
        <v>35</v>
      </c>
    </row>
    <row r="55" spans="1:21" x14ac:dyDescent="0.2">
      <c r="A55" s="19"/>
      <c r="B55" s="19" t="s">
        <v>26</v>
      </c>
      <c r="C55" s="20">
        <f>ROUND(C54/$B$6, 1)</f>
        <v>0</v>
      </c>
      <c r="D55" s="20">
        <f t="shared" ref="D55:S55" si="3">ROUND(D54/$B$6, 1)</f>
        <v>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210</v>
      </c>
      <c r="I55" s="20">
        <f t="shared" si="3"/>
        <v>95</v>
      </c>
      <c r="J55" s="20">
        <f t="shared" si="3"/>
        <v>3.8</v>
      </c>
      <c r="K55" s="20">
        <f t="shared" si="3"/>
        <v>35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2.5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1.3</v>
      </c>
      <c r="T55" s="21">
        <f>ROUND(SUM(C55:S55),0)</f>
        <v>348</v>
      </c>
      <c r="U55" s="19" t="s">
        <v>36</v>
      </c>
    </row>
    <row r="56" spans="1:21" ht="19" x14ac:dyDescent="0.2">
      <c r="A56" s="13" t="s">
        <v>40</v>
      </c>
      <c r="B56" s="13" t="s">
        <v>23</v>
      </c>
      <c r="C56" s="22">
        <f>ROUND('Berechnungen Grundflaeche'!C53, 2)</f>
        <v>0</v>
      </c>
      <c r="D56" s="22">
        <f>ROUND('Berechnungen Grundflaeche'!D53, 2)</f>
        <v>0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11.59</v>
      </c>
      <c r="I56" s="22">
        <f>ROUND('Berechnungen Grundflaeche'!I53, 2)</f>
        <v>6.07</v>
      </c>
      <c r="J56" s="22">
        <f>ROUND('Berechnungen Grundflaeche'!J53, 2)</f>
        <v>0.14000000000000001</v>
      </c>
      <c r="K56" s="22">
        <f>ROUND('Berechnungen Grundflaeche'!K53, 2)</f>
        <v>1.98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0.05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0.02</v>
      </c>
      <c r="T56" s="23">
        <f>ROUND('Berechnungen Grundflaeche'!T53,1)</f>
        <v>19.8</v>
      </c>
      <c r="U56" s="13" t="s">
        <v>41</v>
      </c>
    </row>
    <row r="57" spans="1:21" ht="19" x14ac:dyDescent="0.2">
      <c r="A57" s="13"/>
      <c r="B57" s="13" t="s">
        <v>26</v>
      </c>
      <c r="C57" s="22">
        <f>ROUND('Berechnungen Grundflaeche'!C54, 2)</f>
        <v>0</v>
      </c>
      <c r="D57" s="22">
        <f>ROUND('Berechnungen Grundflaeche'!D54, 2)</f>
        <v>0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14.49</v>
      </c>
      <c r="I57" s="22">
        <f>ROUND('Berechnungen Grundflaeche'!I54, 2)</f>
        <v>7.59</v>
      </c>
      <c r="J57" s="22">
        <f>ROUND('Berechnungen Grundflaeche'!J54, 2)</f>
        <v>0.18</v>
      </c>
      <c r="K57" s="22">
        <f>ROUND('Berechnungen Grundflaeche'!K54, 2)</f>
        <v>2.4700000000000002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0.06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0.02</v>
      </c>
      <c r="T57" s="23">
        <f>ROUND('Berechnungen Grundflaeche'!T54, 1)</f>
        <v>24.8</v>
      </c>
      <c r="U57" s="13" t="s">
        <v>42</v>
      </c>
    </row>
    <row r="58" spans="1:21" x14ac:dyDescent="0.2">
      <c r="A58" s="19"/>
      <c r="B58" s="19" t="s">
        <v>27</v>
      </c>
      <c r="C58" s="24">
        <f>ROUND(100 * 'Berechnungen Grundflaeche'!C55,0)</f>
        <v>0</v>
      </c>
      <c r="D58" s="24">
        <f>ROUND(100 * 'Berechnungen Grundflaeche'!D55,0)</f>
        <v>0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58</v>
      </c>
      <c r="I58" s="24">
        <f>ROUND(100 * 'Berechnungen Grundflaeche'!I55,0)</f>
        <v>31</v>
      </c>
      <c r="J58" s="24">
        <f>ROUND(100 * 'Berechnungen Grundflaeche'!J55,0)</f>
        <v>1</v>
      </c>
      <c r="K58" s="24">
        <f>ROUND(100 * 'Berechnungen Grundflaeche'!K55,0)</f>
        <v>10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">
      <c r="A59" s="13" t="s">
        <v>46</v>
      </c>
      <c r="B59" s="13" t="s">
        <v>23</v>
      </c>
      <c r="C59" s="26">
        <f>ROUND('Berechnungen Vorrat'!C53, 1)</f>
        <v>0</v>
      </c>
      <c r="D59" s="26">
        <f>ROUND('Berechnungen Vorrat'!D53, 1)</f>
        <v>0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120.3</v>
      </c>
      <c r="I59" s="26">
        <f>ROUND('Berechnungen Vorrat'!I53, 1)</f>
        <v>63.3</v>
      </c>
      <c r="J59" s="26">
        <f>ROUND('Berechnungen Vorrat'!J53, 1)</f>
        <v>1.3</v>
      </c>
      <c r="K59" s="26">
        <f>ROUND('Berechnungen Vorrat'!K53, 1)</f>
        <v>19.8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0.4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0.1</v>
      </c>
      <c r="T59" s="27">
        <f>ROUND('Berechnungen Vorrat'!T53, 0)</f>
        <v>205</v>
      </c>
      <c r="U59" s="13" t="s">
        <v>37</v>
      </c>
    </row>
    <row r="60" spans="1:21" x14ac:dyDescent="0.2">
      <c r="A60" s="13"/>
      <c r="B60" s="13" t="s">
        <v>26</v>
      </c>
      <c r="C60" s="26">
        <f>ROUND('Berechnungen Vorrat'!C54, 1)</f>
        <v>0</v>
      </c>
      <c r="D60" s="26">
        <f>ROUND('Berechnungen Vorrat'!D54, 1)</f>
        <v>0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150.30000000000001</v>
      </c>
      <c r="I60" s="26">
        <f>ROUND('Berechnungen Vorrat'!I54, 1)</f>
        <v>79.099999999999994</v>
      </c>
      <c r="J60" s="26">
        <f>ROUND('Berechnungen Vorrat'!J54, 1)</f>
        <v>1.6</v>
      </c>
      <c r="K60" s="26">
        <f>ROUND('Berechnungen Vorrat'!K54, 1)</f>
        <v>24.8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0.5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0.1</v>
      </c>
      <c r="T60" s="27">
        <f>ROUND('Berechnungen Vorrat'!T54, 0)</f>
        <v>256</v>
      </c>
      <c r="U60" s="13" t="s">
        <v>38</v>
      </c>
    </row>
    <row r="61" spans="1:21" x14ac:dyDescent="0.2">
      <c r="A61" s="19"/>
      <c r="B61" s="19" t="s">
        <v>27</v>
      </c>
      <c r="C61" s="24">
        <f>ROUND(100 * 'Berechnungen Vorrat'!C55, 0)</f>
        <v>0</v>
      </c>
      <c r="D61" s="24">
        <f>ROUND(100 * 'Berechnungen Vorrat'!D55, 0)</f>
        <v>0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59</v>
      </c>
      <c r="I61" s="24">
        <f>ROUND(100 * 'Berechnungen Vorrat'!I55, 0)</f>
        <v>31</v>
      </c>
      <c r="J61" s="24">
        <f>ROUND(100 * 'Berechnungen Vorrat'!J55, 0)</f>
        <v>1</v>
      </c>
      <c r="K61" s="24">
        <f>ROUND(100 * 'Berechnungen Vorrat'!K55, 0)</f>
        <v>10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6" x14ac:dyDescent="0.2"/>
  <cols>
    <col min="1" max="1" width="17.83203125" customWidth="1"/>
    <col min="2" max="2" width="12" customWidth="1"/>
  </cols>
  <sheetData>
    <row r="1" spans="1:19" ht="21" x14ac:dyDescent="0.25">
      <c r="A1" s="1" t="s">
        <v>28</v>
      </c>
    </row>
    <row r="2" spans="1:19" x14ac:dyDescent="0.2">
      <c r="A2" s="5" t="s">
        <v>34</v>
      </c>
    </row>
    <row r="3" spans="1:19" x14ac:dyDescent="0.2">
      <c r="A3" s="2" t="s">
        <v>15</v>
      </c>
    </row>
    <row r="4" spans="1:19" x14ac:dyDescent="0.2">
      <c r="A4" s="2" t="s">
        <v>16</v>
      </c>
    </row>
    <row r="5" spans="1:19" x14ac:dyDescent="0.2">
      <c r="A5" s="2" t="s">
        <v>17</v>
      </c>
    </row>
    <row r="6" spans="1:19" x14ac:dyDescent="0.2">
      <c r="A6" s="2" t="s">
        <v>18</v>
      </c>
      <c r="B6">
        <f>Kluppierungsprotokoll!B6</f>
        <v>0.8</v>
      </c>
      <c r="C6" s="2" t="s">
        <v>0</v>
      </c>
    </row>
    <row r="8" spans="1:19" ht="51" x14ac:dyDescent="0.2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">
      <c r="A9" s="7">
        <f>Kluppierungsprotokoll!A9</f>
        <v>14</v>
      </c>
      <c r="B9" s="7">
        <f>Kluppierungsprotokoll!B9</f>
        <v>0.1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50</v>
      </c>
      <c r="I9" s="7">
        <f>Kluppierungsprotokoll!I9/$B$6</f>
        <v>17.5</v>
      </c>
      <c r="J9" s="7">
        <f>Kluppierungsprotokoll!J9/$B$6</f>
        <v>1.25</v>
      </c>
      <c r="K9" s="7">
        <f>Kluppierungsprotokoll!K9/$B$6</f>
        <v>2.5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1.25</v>
      </c>
    </row>
    <row r="10" spans="1:19" x14ac:dyDescent="0.2">
      <c r="A10" s="8">
        <f>Kluppierungsprotokoll!A10</f>
        <v>18</v>
      </c>
      <c r="B10" s="8">
        <f>Kluppierungsprotokoll!B10</f>
        <v>0.2</v>
      </c>
      <c r="C10" s="8">
        <f>Kluppierungsprotokoll!C10/$B$6</f>
        <v>0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40</v>
      </c>
      <c r="I10" s="8">
        <f>Kluppierungsprotokoll!I10/$B$6</f>
        <v>8.75</v>
      </c>
      <c r="J10" s="8">
        <f>Kluppierungsprotokoll!J10/$B$6</f>
        <v>0</v>
      </c>
      <c r="K10" s="8">
        <f>Kluppierungsprotokoll!K10/$B$6</f>
        <v>3.75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2.5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">
      <c r="A11" s="8">
        <f>Kluppierungsprotokoll!A11</f>
        <v>22</v>
      </c>
      <c r="B11" s="8">
        <f>Kluppierungsprotokoll!B11</f>
        <v>0.3</v>
      </c>
      <c r="C11" s="8">
        <f>Kluppierungsprotokoll!C11/$B$6</f>
        <v>0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22.5</v>
      </c>
      <c r="I11" s="8">
        <f>Kluppierungsprotokoll!I11/$B$6</f>
        <v>15</v>
      </c>
      <c r="J11" s="8">
        <f>Kluppierungsprotokoll!J11/$B$6</f>
        <v>1.25</v>
      </c>
      <c r="K11" s="8">
        <f>Kluppierungsprotokoll!K11/$B$6</f>
        <v>6.25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">
      <c r="A12" s="8">
        <f>Kluppierungsprotokoll!A12</f>
        <v>26</v>
      </c>
      <c r="B12" s="8">
        <f>Kluppierungsprotokoll!B12</f>
        <v>0.5</v>
      </c>
      <c r="C12" s="8">
        <f>Kluppierungsprotokoll!C12/$B$6</f>
        <v>0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16.25</v>
      </c>
      <c r="I12" s="8">
        <f>Kluppierungsprotokoll!I12/$B$6</f>
        <v>8.75</v>
      </c>
      <c r="J12" s="8">
        <f>Kluppierungsprotokoll!J12/$B$6</f>
        <v>0</v>
      </c>
      <c r="K12" s="8">
        <f>Kluppierungsprotokoll!K12/$B$6</f>
        <v>5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">
      <c r="A13" s="8">
        <f>Kluppierungsprotokoll!A13</f>
        <v>30</v>
      </c>
      <c r="B13" s="8">
        <f>Kluppierungsprotokoll!B13</f>
        <v>0.7</v>
      </c>
      <c r="C13" s="8">
        <f>Kluppierungsprotokoll!C13/$B$6</f>
        <v>0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22.5</v>
      </c>
      <c r="I13" s="8">
        <f>Kluppierungsprotokoll!I13/$B$6</f>
        <v>5</v>
      </c>
      <c r="J13" s="8">
        <f>Kluppierungsprotokoll!J13/$B$6</f>
        <v>0</v>
      </c>
      <c r="K13" s="8">
        <f>Kluppierungsprotokoll!K13/$B$6</f>
        <v>6.25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">
      <c r="A14" s="8">
        <f>Kluppierungsprotokoll!A14</f>
        <v>34</v>
      </c>
      <c r="B14" s="8">
        <f>Kluppierungsprotokoll!B14</f>
        <v>0.9</v>
      </c>
      <c r="C14" s="8">
        <f>Kluppierungsprotokoll!C14/$B$6</f>
        <v>0</v>
      </c>
      <c r="D14" s="8">
        <f>Kluppierungsprotokoll!D14/$B$6</f>
        <v>0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12.5</v>
      </c>
      <c r="I14" s="8">
        <f>Kluppierungsprotokoll!I14/$B$6</f>
        <v>8.75</v>
      </c>
      <c r="J14" s="8">
        <f>Kluppierungsprotokoll!J14/$B$6</f>
        <v>1.25</v>
      </c>
      <c r="K14" s="8">
        <f>Kluppierungsprotokoll!K14/$B$6</f>
        <v>3.75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">
      <c r="A15" s="8">
        <f>Kluppierungsprotokoll!A15</f>
        <v>38</v>
      </c>
      <c r="B15" s="8">
        <f>Kluppierungsprotokoll!B15</f>
        <v>1.2</v>
      </c>
      <c r="C15" s="8">
        <f>Kluppierungsprotokoll!C15/$B$6</f>
        <v>0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7.5</v>
      </c>
      <c r="I15" s="8">
        <f>Kluppierungsprotokoll!I15/$B$6</f>
        <v>7.5</v>
      </c>
      <c r="J15" s="8">
        <f>Kluppierungsprotokoll!J15/$B$6</f>
        <v>0</v>
      </c>
      <c r="K15" s="8">
        <f>Kluppierungsprotokoll!K15/$B$6</f>
        <v>3.75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">
      <c r="A16" s="8">
        <f>Kluppierungsprotokoll!A16</f>
        <v>42</v>
      </c>
      <c r="B16" s="8">
        <f>Kluppierungsprotokoll!B16</f>
        <v>1.5</v>
      </c>
      <c r="C16" s="8">
        <f>Kluppierungsprotokoll!C16/$B$6</f>
        <v>0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8.75</v>
      </c>
      <c r="I16" s="8">
        <f>Kluppierungsprotokoll!I16/$B$6</f>
        <v>11.25</v>
      </c>
      <c r="J16" s="8">
        <f>Kluppierungsprotokoll!J16/$B$6</f>
        <v>0</v>
      </c>
      <c r="K16" s="8">
        <f>Kluppierungsprotokoll!K16/$B$6</f>
        <v>1.25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">
      <c r="A17" s="8">
        <f>Kluppierungsprotokoll!A17</f>
        <v>46</v>
      </c>
      <c r="B17" s="8">
        <f>Kluppierungsprotokoll!B17</f>
        <v>1.9</v>
      </c>
      <c r="C17" s="8">
        <f>Kluppierungsprotokoll!C17/$B$6</f>
        <v>0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11.25</v>
      </c>
      <c r="I17" s="8">
        <f>Kluppierungsprotokoll!I17/$B$6</f>
        <v>3.75</v>
      </c>
      <c r="J17" s="8">
        <f>Kluppierungsprotokoll!J17/$B$6</f>
        <v>0</v>
      </c>
      <c r="K17" s="8">
        <f>Kluppierungsprotokoll!K17/$B$6</f>
        <v>1.25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">
      <c r="A18" s="8">
        <f>Kluppierungsprotokoll!A18</f>
        <v>50</v>
      </c>
      <c r="B18" s="8">
        <f>Kluppierungsprotokoll!B18</f>
        <v>2.2999999999999998</v>
      </c>
      <c r="C18" s="8">
        <f>Kluppierungsprotokoll!C18/$B$6</f>
        <v>0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7.5</v>
      </c>
      <c r="I18" s="8">
        <f>Kluppierungsprotokoll!I18/$B$6</f>
        <v>3.75</v>
      </c>
      <c r="J18" s="8">
        <f>Kluppierungsprotokoll!J18/$B$6</f>
        <v>0</v>
      </c>
      <c r="K18" s="8">
        <f>Kluppierungsprotokoll!K18/$B$6</f>
        <v>1.25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">
      <c r="A19" s="8">
        <f>Kluppierungsprotokoll!A19</f>
        <v>54</v>
      </c>
      <c r="B19" s="8">
        <f>Kluppierungsprotokoll!B19</f>
        <v>2.75</v>
      </c>
      <c r="C19" s="8">
        <f>Kluppierungsprotokoll!C19/$B$6</f>
        <v>0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7.5</v>
      </c>
      <c r="I19" s="8">
        <f>Kluppierungsprotokoll!I19/$B$6</f>
        <v>5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">
      <c r="A20" s="8">
        <f>Kluppierungsprotokoll!A20</f>
        <v>58</v>
      </c>
      <c r="B20" s="8">
        <f>Kluppierungsprotokoll!B20</f>
        <v>3.25</v>
      </c>
      <c r="C20" s="8">
        <f>Kluppierungsprotokoll!C20/$B$6</f>
        <v>0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1.25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">
      <c r="A21" s="8">
        <f>Kluppierungsprotokoll!A21</f>
        <v>62</v>
      </c>
      <c r="B21" s="8">
        <f>Kluppierungsprotokoll!B21</f>
        <v>3.75</v>
      </c>
      <c r="C21" s="8">
        <f>Kluppierungsprotokoll!C21/$B$6</f>
        <v>0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1.25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">
      <c r="A22" s="8">
        <f>Kluppierungsprotokoll!A22</f>
        <v>66</v>
      </c>
      <c r="B22" s="8">
        <f>Kluppierungsprotokoll!B22</f>
        <v>4.25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1.25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">
      <c r="A23" s="8">
        <f>Kluppierungsprotokoll!A23</f>
        <v>70</v>
      </c>
      <c r="B23" s="8">
        <f>Kluppierungsprotokoll!B23</f>
        <v>4.75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">
      <c r="A24" s="8">
        <f>Kluppierungsprotokoll!A24</f>
        <v>74</v>
      </c>
      <c r="B24" s="8">
        <f>Kluppierungsprotokoll!B24</f>
        <v>5.25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">
      <c r="A25" s="8">
        <f>Kluppierungsprotokoll!A25</f>
        <v>78</v>
      </c>
      <c r="B25" s="8">
        <f>Kluppierungsprotokoll!B25</f>
        <v>5.8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">
      <c r="A26" s="8">
        <f>Kluppierungsprotokoll!A26</f>
        <v>82</v>
      </c>
      <c r="B26" s="8">
        <f>Kluppierungsprotokoll!B26</f>
        <v>6.4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">
      <c r="A27" s="8">
        <f>Kluppierungsprotokoll!A27</f>
        <v>86</v>
      </c>
      <c r="B27" s="8">
        <f>Kluppierungsprotokoll!B27</f>
        <v>7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">
      <c r="A28" s="8">
        <f>Kluppierungsprotokoll!A28</f>
        <v>90</v>
      </c>
      <c r="B28" s="8">
        <f>Kluppierungsprotokoll!B28</f>
        <v>7.6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">
      <c r="A29" s="8">
        <f>Kluppierungsprotokoll!A29</f>
        <v>94</v>
      </c>
      <c r="B29" s="8">
        <f>Kluppierungsprotokoll!B29</f>
        <v>8.3000000000000007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">
      <c r="A30" s="8">
        <f>Kluppierungsprotokoll!A30</f>
        <v>98</v>
      </c>
      <c r="B30" s="8">
        <f>Kluppierungsprotokoll!B30</f>
        <v>9.1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6" x14ac:dyDescent="0.2"/>
  <cols>
    <col min="1" max="1" width="17.83203125" customWidth="1"/>
    <col min="2" max="2" width="12" customWidth="1"/>
  </cols>
  <sheetData>
    <row r="1" spans="1:19" ht="21" x14ac:dyDescent="0.25">
      <c r="A1" s="1" t="s">
        <v>29</v>
      </c>
    </row>
    <row r="2" spans="1:19" x14ac:dyDescent="0.2">
      <c r="A2" s="5" t="s">
        <v>33</v>
      </c>
    </row>
    <row r="3" spans="1:19" x14ac:dyDescent="0.2">
      <c r="A3" s="2" t="s">
        <v>15</v>
      </c>
    </row>
    <row r="4" spans="1:19" x14ac:dyDescent="0.2">
      <c r="A4" s="2" t="s">
        <v>16</v>
      </c>
    </row>
    <row r="5" spans="1:19" x14ac:dyDescent="0.2">
      <c r="A5" s="2" t="s">
        <v>17</v>
      </c>
    </row>
    <row r="6" spans="1:19" x14ac:dyDescent="0.2">
      <c r="A6" s="2" t="s">
        <v>18</v>
      </c>
      <c r="B6">
        <f>Kluppierungsprotokoll!B6</f>
        <v>0.8</v>
      </c>
      <c r="C6" s="2" t="s">
        <v>0</v>
      </c>
    </row>
    <row r="8" spans="1:19" ht="51" x14ac:dyDescent="0.2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">
      <c r="A9" s="7">
        <f>Kluppierungsprotokoll!A9</f>
        <v>14</v>
      </c>
      <c r="B9" s="7">
        <f>Kluppierungsprotokoll!B9</f>
        <v>0.1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0.61575216010359957</v>
      </c>
      <c r="I9" s="7">
        <f>Kluppierungsprotokoll!I9*($A9/200)^2*PI()</f>
        <v>0.21551325603625984</v>
      </c>
      <c r="J9" s="7">
        <f>Kluppierungsprotokoll!J9*($A9/200)^2*PI()</f>
        <v>1.5393804002589988E-2</v>
      </c>
      <c r="K9" s="7">
        <f>Kluppierungsprotokoll!K9*($A9/200)^2*PI()</f>
        <v>3.0787608005179976E-2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1.5393804002589988E-2</v>
      </c>
    </row>
    <row r="10" spans="1:19" x14ac:dyDescent="0.2">
      <c r="A10" s="8">
        <f>Kluppierungsprotokoll!A10</f>
        <v>18</v>
      </c>
      <c r="B10" s="8">
        <f>Kluppierungsprotokoll!B10</f>
        <v>0.2</v>
      </c>
      <c r="C10" s="8">
        <f>Kluppierungsprotokoll!C10*($A10/200)^2*PI()</f>
        <v>0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0.81430081581047431</v>
      </c>
      <c r="I10" s="8">
        <f>Kluppierungsprotokoll!I10*($A10/200)^2*PI()</f>
        <v>0.17812830345854128</v>
      </c>
      <c r="J10" s="8">
        <f>Kluppierungsprotokoll!J10*($A10/200)^2*PI()</f>
        <v>0</v>
      </c>
      <c r="K10" s="8">
        <f>Kluppierungsprotokoll!K10*($A10/200)^2*PI()</f>
        <v>7.6340701482231973E-2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5.0893800988154644E-2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">
      <c r="A11" s="8">
        <f>Kluppierungsprotokoll!A11</f>
        <v>22</v>
      </c>
      <c r="B11" s="8">
        <f>Kluppierungsprotokoll!B11</f>
        <v>0.3</v>
      </c>
      <c r="C11" s="8">
        <f>Kluppierungsprotokoll!C11*($A11/200)^2*PI()</f>
        <v>0</v>
      </c>
      <c r="D11" s="8">
        <f>Kluppierungsprotokoll!D11*($A11/200)^2*PI()</f>
        <v>0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0.68423887995185695</v>
      </c>
      <c r="I11" s="8">
        <f>Kluppierungsprotokoll!I11*($A11/200)^2*PI()</f>
        <v>0.45615925330123797</v>
      </c>
      <c r="J11" s="8">
        <f>Kluppierungsprotokoll!J11*($A11/200)^2*PI()</f>
        <v>3.8013271108436497E-2</v>
      </c>
      <c r="K11" s="8">
        <f>Kluppierungsprotokoll!K11*($A11/200)^2*PI()</f>
        <v>0.19006635554218249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">
      <c r="A12" s="8">
        <f>Kluppierungsprotokoll!A12</f>
        <v>26</v>
      </c>
      <c r="B12" s="8">
        <f>Kluppierungsprotokoll!B12</f>
        <v>0.5</v>
      </c>
      <c r="C12" s="8">
        <f>Kluppierungsprotokoll!C12*($A12/200)^2*PI()</f>
        <v>0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0.69020790599367765</v>
      </c>
      <c r="I12" s="8">
        <f>Kluppierungsprotokoll!I12*($A12/200)^2*PI()</f>
        <v>0.3716504109196726</v>
      </c>
      <c r="J12" s="8">
        <f>Kluppierungsprotokoll!J12*($A12/200)^2*PI()</f>
        <v>0</v>
      </c>
      <c r="K12" s="8">
        <f>Kluppierungsprotokoll!K12*($A12/200)^2*PI()</f>
        <v>0.21237166338267005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">
      <c r="A13" s="8">
        <f>Kluppierungsprotokoll!A13</f>
        <v>30</v>
      </c>
      <c r="B13" s="8">
        <f>Kluppierungsprotokoll!B13</f>
        <v>0.7</v>
      </c>
      <c r="C13" s="8">
        <f>Kluppierungsprotokoll!C13*($A13/200)^2*PI()</f>
        <v>0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1.2723450247038661</v>
      </c>
      <c r="I13" s="8">
        <f>Kluppierungsprotokoll!I13*($A13/200)^2*PI()</f>
        <v>0.28274333882308139</v>
      </c>
      <c r="J13" s="8">
        <f>Kluppierungsprotokoll!J13*($A13/200)^2*PI()</f>
        <v>0</v>
      </c>
      <c r="K13" s="8">
        <f>Kluppierungsprotokoll!K13*($A13/200)^2*PI()</f>
        <v>0.35342917352885167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">
      <c r="A14" s="8">
        <f>Kluppierungsprotokoll!A14</f>
        <v>34</v>
      </c>
      <c r="B14" s="8">
        <f>Kluppierungsprotokoll!B14</f>
        <v>0.9</v>
      </c>
      <c r="C14" s="8">
        <f>Kluppierungsprotokoll!C14*($A14/200)^2*PI()</f>
        <v>0</v>
      </c>
      <c r="D14" s="8">
        <f>Kluppierungsprotokoll!D14*($A14/200)^2*PI()</f>
        <v>0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0.90792027688745036</v>
      </c>
      <c r="I14" s="8">
        <f>Kluppierungsprotokoll!I14*($A14/200)^2*PI()</f>
        <v>0.6355441938212153</v>
      </c>
      <c r="J14" s="8">
        <f>Kluppierungsprotokoll!J14*($A14/200)^2*PI()</f>
        <v>9.0792027688745044E-2</v>
      </c>
      <c r="K14" s="8">
        <f>Kluppierungsprotokoll!K14*($A14/200)^2*PI()</f>
        <v>0.27237608306623512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">
      <c r="A15" s="8">
        <f>Kluppierungsprotokoll!A15</f>
        <v>38</v>
      </c>
      <c r="B15" s="8">
        <f>Kluppierungsprotokoll!B15</f>
        <v>1.2</v>
      </c>
      <c r="C15" s="8">
        <f>Kluppierungsprotokoll!C15*($A15/200)^2*PI()</f>
        <v>0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0.68046896876754925</v>
      </c>
      <c r="I15" s="8">
        <f>Kluppierungsprotokoll!I15*($A15/200)^2*PI()</f>
        <v>0.68046896876754925</v>
      </c>
      <c r="J15" s="8">
        <f>Kluppierungsprotokoll!J15*($A15/200)^2*PI()</f>
        <v>0</v>
      </c>
      <c r="K15" s="8">
        <f>Kluppierungsprotokoll!K15*($A15/200)^2*PI()</f>
        <v>0.34023448438377463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">
      <c r="A16" s="8">
        <f>Kluppierungsprotokoll!A16</f>
        <v>42</v>
      </c>
      <c r="B16" s="8">
        <f>Kluppierungsprotokoll!B16</f>
        <v>1.5</v>
      </c>
      <c r="C16" s="8">
        <f>Kluppierungsprotokoll!C16*($A16/200)^2*PI()</f>
        <v>0</v>
      </c>
      <c r="D16" s="8">
        <f>Kluppierungsprotokoll!D16*($A16/200)^2*PI()</f>
        <v>0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0.96980965216316906</v>
      </c>
      <c r="I16" s="8">
        <f>Kluppierungsprotokoll!I16*($A16/200)^2*PI()</f>
        <v>1.2468981242097887</v>
      </c>
      <c r="J16" s="8">
        <f>Kluppierungsprotokoll!J16*($A16/200)^2*PI()</f>
        <v>0</v>
      </c>
      <c r="K16" s="8">
        <f>Kluppierungsprotokoll!K16*($A16/200)^2*PI()</f>
        <v>0.13854423602330987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">
      <c r="A17" s="8">
        <f>Kluppierungsprotokoll!A17</f>
        <v>46</v>
      </c>
      <c r="B17" s="8">
        <f>Kluppierungsprotokoll!B17</f>
        <v>1.9</v>
      </c>
      <c r="C17" s="8">
        <f>Kluppierungsprotokoll!C17*($A17/200)^2*PI()</f>
        <v>0</v>
      </c>
      <c r="D17" s="8">
        <f>Kluppierungsprotokoll!D17*($A17/200)^2*PI()</f>
        <v>0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1.4957122623741006</v>
      </c>
      <c r="I17" s="8">
        <f>Kluppierungsprotokoll!I17*($A17/200)^2*PI()</f>
        <v>0.4985707541247002</v>
      </c>
      <c r="J17" s="8">
        <f>Kluppierungsprotokoll!J17*($A17/200)^2*PI()</f>
        <v>0</v>
      </c>
      <c r="K17" s="8">
        <f>Kluppierungsprotokoll!K17*($A17/200)^2*PI()</f>
        <v>0.16619025137490007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">
      <c r="A18" s="8">
        <f>Kluppierungsprotokoll!A18</f>
        <v>50</v>
      </c>
      <c r="B18" s="8">
        <f>Kluppierungsprotokoll!B18</f>
        <v>2.2999999999999998</v>
      </c>
      <c r="C18" s="8">
        <f>Kluppierungsprotokoll!C18*($A18/200)^2*PI()</f>
        <v>0</v>
      </c>
      <c r="D18" s="8">
        <f>Kluppierungsprotokoll!D18*($A18/200)^2*PI()</f>
        <v>0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1.1780972450961724</v>
      </c>
      <c r="I18" s="8">
        <f>Kluppierungsprotokoll!I18*($A18/200)^2*PI()</f>
        <v>0.58904862254808621</v>
      </c>
      <c r="J18" s="8">
        <f>Kluppierungsprotokoll!J18*($A18/200)^2*PI()</f>
        <v>0</v>
      </c>
      <c r="K18" s="8">
        <f>Kluppierungsprotokoll!K18*($A18/200)^2*PI()</f>
        <v>0.19634954084936207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">
      <c r="A19" s="8">
        <f>Kluppierungsprotokoll!A19</f>
        <v>54</v>
      </c>
      <c r="B19" s="8">
        <f>Kluppierungsprotokoll!B19</f>
        <v>2.75</v>
      </c>
      <c r="C19" s="8">
        <f>Kluppierungsprotokoll!C19*($A19/200)^2*PI()</f>
        <v>0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1.3741326266801754</v>
      </c>
      <c r="I19" s="8">
        <f>Kluppierungsprotokoll!I19*($A19/200)^2*PI()</f>
        <v>0.91608841778678374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">
      <c r="A20" s="8">
        <f>Kluppierungsprotokoll!A20</f>
        <v>58</v>
      </c>
      <c r="B20" s="8">
        <f>Kluppierungsprotokoll!B20</f>
        <v>3.25</v>
      </c>
      <c r="C20" s="8">
        <f>Kluppierungsprotokoll!C20*($A20/200)^2*PI()</f>
        <v>0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0.26420794216690158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">
      <c r="A21" s="8">
        <f>Kluppierungsprotokoll!A21</f>
        <v>62</v>
      </c>
      <c r="B21" s="8">
        <f>Kluppierungsprotokoll!B21</f>
        <v>3.75</v>
      </c>
      <c r="C21" s="8">
        <f>Kluppierungsprotokoll!C21*($A21/200)^2*PI()</f>
        <v>0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0.30190705400997914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">
      <c r="A22" s="8">
        <f>Kluppierungsprotokoll!A22</f>
        <v>66</v>
      </c>
      <c r="B22" s="8">
        <f>Kluppierungsprotokoll!B22</f>
        <v>4.25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0.34211943997592853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">
      <c r="A23" s="8">
        <f>Kluppierungsprotokoll!A23</f>
        <v>70</v>
      </c>
      <c r="B23" s="8">
        <f>Kluppierungsprotokoll!B23</f>
        <v>4.75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">
      <c r="A24" s="8">
        <f>Kluppierungsprotokoll!A24</f>
        <v>74</v>
      </c>
      <c r="B24" s="8">
        <f>Kluppierungsprotokoll!B24</f>
        <v>5.25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">
      <c r="A25" s="8">
        <f>Kluppierungsprotokoll!A25</f>
        <v>78</v>
      </c>
      <c r="B25" s="8">
        <f>Kluppierungsprotokoll!B25</f>
        <v>5.8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">
      <c r="A26" s="8">
        <f>Kluppierungsprotokoll!A26</f>
        <v>82</v>
      </c>
      <c r="B26" s="8">
        <f>Kluppierungsprotokoll!B26</f>
        <v>6.4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">
      <c r="A27" s="8">
        <f>Kluppierungsprotokoll!A27</f>
        <v>86</v>
      </c>
      <c r="B27" s="8">
        <f>Kluppierungsprotokoll!B27</f>
        <v>7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">
      <c r="A28" s="8">
        <f>Kluppierungsprotokoll!A28</f>
        <v>90</v>
      </c>
      <c r="B28" s="8">
        <f>Kluppierungsprotokoll!B28</f>
        <v>7.6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">
      <c r="A29" s="8">
        <f>Kluppierungsprotokoll!A29</f>
        <v>94</v>
      </c>
      <c r="B29" s="8">
        <f>Kluppierungsprotokoll!B29</f>
        <v>8.3000000000000007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">
      <c r="A30" s="8">
        <f>Kluppierungsprotokoll!A30</f>
        <v>98</v>
      </c>
      <c r="B30" s="8">
        <f>Kluppierungsprotokoll!B30</f>
        <v>9.1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">
      <c r="A53" t="s">
        <v>24</v>
      </c>
      <c r="B53" t="s">
        <v>23</v>
      </c>
      <c r="C53">
        <f>SUM(C9:C51)</f>
        <v>0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11.591220254684901</v>
      </c>
      <c r="I53">
        <f t="shared" si="0"/>
        <v>6.0708136437969165</v>
      </c>
      <c r="J53">
        <f t="shared" si="0"/>
        <v>0.14419910279977152</v>
      </c>
      <c r="K53">
        <f t="shared" si="0"/>
        <v>1.9766900976386979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5.0893800988154644E-2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1.5393804002589988E-2</v>
      </c>
      <c r="T53">
        <f>SUM(C53:S53)</f>
        <v>19.84921070391103</v>
      </c>
    </row>
    <row r="54" spans="1:20" x14ac:dyDescent="0.2">
      <c r="A54" t="s">
        <v>24</v>
      </c>
      <c r="B54" t="s">
        <v>26</v>
      </c>
      <c r="C54">
        <f>C53/$B$6</f>
        <v>0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14.489025318356125</v>
      </c>
      <c r="I54">
        <f t="shared" si="1"/>
        <v>7.5885170547461449</v>
      </c>
      <c r="J54">
        <f t="shared" si="1"/>
        <v>0.18024887849971438</v>
      </c>
      <c r="K54">
        <f t="shared" si="1"/>
        <v>2.4708626220483723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6.3617251235193295E-2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1.9242255003237483E-2</v>
      </c>
      <c r="T54">
        <f>SUM(C54:S54)</f>
        <v>24.811513379888787</v>
      </c>
    </row>
    <row r="55" spans="1:20" x14ac:dyDescent="0.2">
      <c r="A55" t="s">
        <v>24</v>
      </c>
      <c r="B55" t="s">
        <v>31</v>
      </c>
      <c r="C55">
        <f>C54/$T54</f>
        <v>0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0.58396378715456931</v>
      </c>
      <c r="I55">
        <f t="shared" si="2"/>
        <v>0.30584660188028234</v>
      </c>
      <c r="J55">
        <f t="shared" si="2"/>
        <v>7.2647272957487895E-3</v>
      </c>
      <c r="K55">
        <f t="shared" si="2"/>
        <v>9.9585324934316738E-2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2.5640213984995724E-3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7.755373365832041E-4</v>
      </c>
      <c r="T55">
        <f>SUM(C55:S55)</f>
        <v>0.99999999999999989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6" x14ac:dyDescent="0.2"/>
  <cols>
    <col min="1" max="1" width="17.83203125" customWidth="1"/>
    <col min="2" max="2" width="12" customWidth="1"/>
  </cols>
  <sheetData>
    <row r="1" spans="1:19" ht="21" x14ac:dyDescent="0.25">
      <c r="A1" s="1" t="s">
        <v>30</v>
      </c>
    </row>
    <row r="2" spans="1:19" x14ac:dyDescent="0.2">
      <c r="A2" s="5" t="s">
        <v>32</v>
      </c>
    </row>
    <row r="3" spans="1:19" x14ac:dyDescent="0.2">
      <c r="A3" s="2" t="s">
        <v>15</v>
      </c>
    </row>
    <row r="4" spans="1:19" x14ac:dyDescent="0.2">
      <c r="A4" s="2" t="s">
        <v>16</v>
      </c>
    </row>
    <row r="5" spans="1:19" x14ac:dyDescent="0.2">
      <c r="A5" s="2" t="s">
        <v>17</v>
      </c>
    </row>
    <row r="6" spans="1:19" x14ac:dyDescent="0.2">
      <c r="A6" s="2" t="s">
        <v>18</v>
      </c>
      <c r="B6">
        <f>Kluppierungsprotokoll!B6</f>
        <v>0.8</v>
      </c>
      <c r="C6" s="2" t="s">
        <v>0</v>
      </c>
    </row>
    <row r="8" spans="1:19" ht="51" x14ac:dyDescent="0.2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">
      <c r="A9" s="7">
        <f>Kluppierungsprotokoll!A9</f>
        <v>14</v>
      </c>
      <c r="B9" s="7">
        <f>Kluppierungsprotokoll!B9</f>
        <v>0.1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4</v>
      </c>
      <c r="I9" s="7">
        <f>Kluppierungsprotokoll!I9*$B9</f>
        <v>1.4000000000000001</v>
      </c>
      <c r="J9" s="7">
        <f>Kluppierungsprotokoll!J9*$B9</f>
        <v>0.1</v>
      </c>
      <c r="K9" s="7">
        <f>Kluppierungsprotokoll!K9*$B9</f>
        <v>0.2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0.1</v>
      </c>
    </row>
    <row r="10" spans="1:19" x14ac:dyDescent="0.2">
      <c r="A10" s="8">
        <f>Kluppierungsprotokoll!A10</f>
        <v>18</v>
      </c>
      <c r="B10" s="8">
        <f>Kluppierungsprotokoll!B10</f>
        <v>0.2</v>
      </c>
      <c r="C10" s="8">
        <f>Kluppierungsprotokoll!C10*$B10</f>
        <v>0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6.4</v>
      </c>
      <c r="I10" s="8">
        <f>Kluppierungsprotokoll!I10*$B10</f>
        <v>1.4000000000000001</v>
      </c>
      <c r="J10" s="8">
        <f>Kluppierungsprotokoll!J10*$B10</f>
        <v>0</v>
      </c>
      <c r="K10" s="8">
        <f>Kluppierungsprotokoll!K10*$B10</f>
        <v>0.60000000000000009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0.4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">
      <c r="A11" s="8">
        <f>Kluppierungsprotokoll!A11</f>
        <v>22</v>
      </c>
      <c r="B11" s="8">
        <f>Kluppierungsprotokoll!B11</f>
        <v>0.3</v>
      </c>
      <c r="C11" s="8">
        <f>Kluppierungsprotokoll!C11*$B11</f>
        <v>0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5.3999999999999995</v>
      </c>
      <c r="I11" s="8">
        <f>Kluppierungsprotokoll!I11*$B11</f>
        <v>3.5999999999999996</v>
      </c>
      <c r="J11" s="8">
        <f>Kluppierungsprotokoll!J11*$B11</f>
        <v>0.3</v>
      </c>
      <c r="K11" s="8">
        <f>Kluppierungsprotokoll!K11*$B11</f>
        <v>1.5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">
      <c r="A12" s="8">
        <f>Kluppierungsprotokoll!A12</f>
        <v>26</v>
      </c>
      <c r="B12" s="8">
        <f>Kluppierungsprotokoll!B12</f>
        <v>0.5</v>
      </c>
      <c r="C12" s="8">
        <f>Kluppierungsprotokoll!C12*$B12</f>
        <v>0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6.5</v>
      </c>
      <c r="I12" s="8">
        <f>Kluppierungsprotokoll!I12*$B12</f>
        <v>3.5</v>
      </c>
      <c r="J12" s="8">
        <f>Kluppierungsprotokoll!J12*$B12</f>
        <v>0</v>
      </c>
      <c r="K12" s="8">
        <f>Kluppierungsprotokoll!K12*$B12</f>
        <v>2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">
      <c r="A13" s="8">
        <f>Kluppierungsprotokoll!A13</f>
        <v>30</v>
      </c>
      <c r="B13" s="8">
        <f>Kluppierungsprotokoll!B13</f>
        <v>0.7</v>
      </c>
      <c r="C13" s="8">
        <f>Kluppierungsprotokoll!C13*$B13</f>
        <v>0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12.6</v>
      </c>
      <c r="I13" s="8">
        <f>Kluppierungsprotokoll!I13*$B13</f>
        <v>2.8</v>
      </c>
      <c r="J13" s="8">
        <f>Kluppierungsprotokoll!J13*$B13</f>
        <v>0</v>
      </c>
      <c r="K13" s="8">
        <f>Kluppierungsprotokoll!K13*$B13</f>
        <v>3.5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">
      <c r="A14" s="8">
        <f>Kluppierungsprotokoll!A14</f>
        <v>34</v>
      </c>
      <c r="B14" s="8">
        <f>Kluppierungsprotokoll!B14</f>
        <v>0.9</v>
      </c>
      <c r="C14" s="8">
        <f>Kluppierungsprotokoll!C14*$B14</f>
        <v>0</v>
      </c>
      <c r="D14" s="8">
        <f>Kluppierungsprotokoll!D14*$B14</f>
        <v>0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9</v>
      </c>
      <c r="I14" s="8">
        <f>Kluppierungsprotokoll!I14*$B14</f>
        <v>6.3</v>
      </c>
      <c r="J14" s="8">
        <f>Kluppierungsprotokoll!J14*$B14</f>
        <v>0.9</v>
      </c>
      <c r="K14" s="8">
        <f>Kluppierungsprotokoll!K14*$B14</f>
        <v>2.7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">
      <c r="A15" s="8">
        <f>Kluppierungsprotokoll!A15</f>
        <v>38</v>
      </c>
      <c r="B15" s="8">
        <f>Kluppierungsprotokoll!B15</f>
        <v>1.2</v>
      </c>
      <c r="C15" s="8">
        <f>Kluppierungsprotokoll!C15*$B15</f>
        <v>0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7.1999999999999993</v>
      </c>
      <c r="I15" s="8">
        <f>Kluppierungsprotokoll!I15*$B15</f>
        <v>7.1999999999999993</v>
      </c>
      <c r="J15" s="8">
        <f>Kluppierungsprotokoll!J15*$B15</f>
        <v>0</v>
      </c>
      <c r="K15" s="8">
        <f>Kluppierungsprotokoll!K15*$B15</f>
        <v>3.5999999999999996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">
      <c r="A16" s="8">
        <f>Kluppierungsprotokoll!A16</f>
        <v>42</v>
      </c>
      <c r="B16" s="8">
        <f>Kluppierungsprotokoll!B16</f>
        <v>1.5</v>
      </c>
      <c r="C16" s="8">
        <f>Kluppierungsprotokoll!C16*$B16</f>
        <v>0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10.5</v>
      </c>
      <c r="I16" s="8">
        <f>Kluppierungsprotokoll!I16*$B16</f>
        <v>13.5</v>
      </c>
      <c r="J16" s="8">
        <f>Kluppierungsprotokoll!J16*$B16</f>
        <v>0</v>
      </c>
      <c r="K16" s="8">
        <f>Kluppierungsprotokoll!K16*$B16</f>
        <v>1.5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">
      <c r="A17" s="8">
        <f>Kluppierungsprotokoll!A17</f>
        <v>46</v>
      </c>
      <c r="B17" s="8">
        <f>Kluppierungsprotokoll!B17</f>
        <v>1.9</v>
      </c>
      <c r="C17" s="8">
        <f>Kluppierungsprotokoll!C17*$B17</f>
        <v>0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17.099999999999998</v>
      </c>
      <c r="I17" s="8">
        <f>Kluppierungsprotokoll!I17*$B17</f>
        <v>5.6999999999999993</v>
      </c>
      <c r="J17" s="8">
        <f>Kluppierungsprotokoll!J17*$B17</f>
        <v>0</v>
      </c>
      <c r="K17" s="8">
        <f>Kluppierungsprotokoll!K17*$B17</f>
        <v>1.9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">
      <c r="A18" s="8">
        <f>Kluppierungsprotokoll!A18</f>
        <v>50</v>
      </c>
      <c r="B18" s="8">
        <f>Kluppierungsprotokoll!B18</f>
        <v>2.2999999999999998</v>
      </c>
      <c r="C18" s="8">
        <f>Kluppierungsprotokoll!C18*$B18</f>
        <v>0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13.799999999999999</v>
      </c>
      <c r="I18" s="8">
        <f>Kluppierungsprotokoll!I18*$B18</f>
        <v>6.8999999999999995</v>
      </c>
      <c r="J18" s="8">
        <f>Kluppierungsprotokoll!J18*$B18</f>
        <v>0</v>
      </c>
      <c r="K18" s="8">
        <f>Kluppierungsprotokoll!K18*$B18</f>
        <v>2.2999999999999998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">
      <c r="A19" s="8">
        <f>Kluppierungsprotokoll!A19</f>
        <v>54</v>
      </c>
      <c r="B19" s="8">
        <f>Kluppierungsprotokoll!B19</f>
        <v>2.75</v>
      </c>
      <c r="C19" s="8">
        <f>Kluppierungsprotokoll!C19*$B19</f>
        <v>0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16.5</v>
      </c>
      <c r="I19" s="8">
        <f>Kluppierungsprotokoll!I19*$B19</f>
        <v>11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">
      <c r="A20" s="8">
        <f>Kluppierungsprotokoll!A20</f>
        <v>58</v>
      </c>
      <c r="B20" s="8">
        <f>Kluppierungsprotokoll!B20</f>
        <v>3.25</v>
      </c>
      <c r="C20" s="8">
        <f>Kluppierungsprotokoll!C20*$B20</f>
        <v>0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3.25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">
      <c r="A21" s="8">
        <f>Kluppierungsprotokoll!A21</f>
        <v>62</v>
      </c>
      <c r="B21" s="8">
        <f>Kluppierungsprotokoll!B21</f>
        <v>3.75</v>
      </c>
      <c r="C21" s="8">
        <f>Kluppierungsprotokoll!C21*$B21</f>
        <v>0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3.75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">
      <c r="A22" s="8">
        <f>Kluppierungsprotokoll!A22</f>
        <v>66</v>
      </c>
      <c r="B22" s="8">
        <f>Kluppierungsprotokoll!B22</f>
        <v>4.25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4.25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">
      <c r="A23" s="8">
        <f>Kluppierungsprotokoll!A23</f>
        <v>70</v>
      </c>
      <c r="B23" s="8">
        <f>Kluppierungsprotokoll!B23</f>
        <v>4.75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">
      <c r="A24" s="8">
        <f>Kluppierungsprotokoll!A24</f>
        <v>74</v>
      </c>
      <c r="B24" s="8">
        <f>Kluppierungsprotokoll!B24</f>
        <v>5.25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">
      <c r="A25" s="8">
        <f>Kluppierungsprotokoll!A25</f>
        <v>78</v>
      </c>
      <c r="B25" s="8">
        <f>Kluppierungsprotokoll!B25</f>
        <v>5.8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">
      <c r="A26" s="8">
        <f>Kluppierungsprotokoll!A26</f>
        <v>82</v>
      </c>
      <c r="B26" s="8">
        <f>Kluppierungsprotokoll!B26</f>
        <v>6.4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">
      <c r="A27" s="8">
        <f>Kluppierungsprotokoll!A27</f>
        <v>86</v>
      </c>
      <c r="B27" s="8">
        <f>Kluppierungsprotokoll!B27</f>
        <v>7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">
      <c r="A28" s="8">
        <f>Kluppierungsprotokoll!A28</f>
        <v>90</v>
      </c>
      <c r="B28" s="8">
        <f>Kluppierungsprotokoll!B28</f>
        <v>7.6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">
      <c r="A29" s="8">
        <f>Kluppierungsprotokoll!A29</f>
        <v>94</v>
      </c>
      <c r="B29" s="8">
        <f>Kluppierungsprotokoll!B29</f>
        <v>8.3000000000000007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">
      <c r="A30" s="8">
        <f>Kluppierungsprotokoll!A30</f>
        <v>98</v>
      </c>
      <c r="B30" s="8">
        <f>Kluppierungsprotokoll!B30</f>
        <v>9.1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">
      <c r="A53" t="s">
        <v>25</v>
      </c>
      <c r="B53" t="s">
        <v>23</v>
      </c>
      <c r="C53">
        <f>SUM(C9:C51)</f>
        <v>0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120.24999999999999</v>
      </c>
      <c r="I53">
        <f t="shared" si="0"/>
        <v>63.300000000000004</v>
      </c>
      <c r="J53">
        <f t="shared" si="0"/>
        <v>1.3</v>
      </c>
      <c r="K53">
        <f t="shared" si="0"/>
        <v>19.8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0.4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0.1</v>
      </c>
      <c r="T53">
        <f>SUM(C53:S53)</f>
        <v>205.15</v>
      </c>
    </row>
    <row r="54" spans="1:20" x14ac:dyDescent="0.2">
      <c r="A54" t="s">
        <v>25</v>
      </c>
      <c r="B54" t="s">
        <v>26</v>
      </c>
      <c r="C54">
        <f>C53/$B$6</f>
        <v>0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150.31249999999997</v>
      </c>
      <c r="I54">
        <f t="shared" si="1"/>
        <v>79.125</v>
      </c>
      <c r="J54">
        <f t="shared" si="1"/>
        <v>1.625</v>
      </c>
      <c r="K54">
        <f t="shared" si="1"/>
        <v>24.75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0.5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0.125</v>
      </c>
      <c r="T54">
        <f>SUM(C54:S54)</f>
        <v>256.4375</v>
      </c>
    </row>
    <row r="55" spans="1:20" x14ac:dyDescent="0.2">
      <c r="A55" t="s">
        <v>25</v>
      </c>
      <c r="B55" t="s">
        <v>31</v>
      </c>
      <c r="C55">
        <f>C54/$T54</f>
        <v>0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0.58615647087496947</v>
      </c>
      <c r="I55">
        <f t="shared" si="2"/>
        <v>0.30855471606141849</v>
      </c>
      <c r="J55">
        <f t="shared" si="2"/>
        <v>6.3368267121618324E-3</v>
      </c>
      <c r="K55">
        <f t="shared" si="2"/>
        <v>9.6514745308310987E-2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1.9497928345113332E-3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4.874482086278333E-4</v>
      </c>
      <c r="T55">
        <f>SUM(C55:S55)</f>
        <v>0.99999999999999989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Priska Huber</cp:lastModifiedBy>
  <dcterms:created xsi:type="dcterms:W3CDTF">2022-03-10T11:48:40Z</dcterms:created>
  <dcterms:modified xsi:type="dcterms:W3CDTF">2024-09-25T04:14:49Z</dcterms:modified>
</cp:coreProperties>
</file>