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9_042-2_Château d'Oex_Marmottex\2010.08.28_Mise en place\"/>
    </mc:Choice>
  </mc:AlternateContent>
  <xr:revisionPtr revIDLastSave="0" documentId="13_ncr:1_{26759E5A-F1D1-4B8A-A72F-1AFDAB10C8E0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C33" i="5"/>
  <c r="F33" i="5"/>
  <c r="G33" i="5"/>
  <c r="I33" i="5"/>
  <c r="K33" i="5"/>
  <c r="L33" i="5"/>
  <c r="D33" i="5"/>
  <c r="S33" i="5"/>
  <c r="J33" i="5"/>
  <c r="O33" i="5"/>
  <c r="R33" i="5"/>
  <c r="E33" i="5"/>
  <c r="M33" i="5"/>
  <c r="N33" i="5"/>
  <c r="Q33" i="5"/>
  <c r="N31" i="6"/>
  <c r="Q31" i="6"/>
  <c r="R31" i="6"/>
  <c r="H31" i="6"/>
  <c r="I31" i="6"/>
  <c r="J31" i="6"/>
  <c r="K31" i="6"/>
  <c r="L31" i="6"/>
  <c r="O31" i="6"/>
  <c r="C31" i="6"/>
  <c r="D31" i="6"/>
  <c r="P31" i="6"/>
  <c r="E31" i="6"/>
  <c r="S31" i="6"/>
  <c r="F31" i="6"/>
  <c r="G31" i="6"/>
  <c r="M31" i="6"/>
  <c r="E34" i="5"/>
  <c r="S34" i="5"/>
  <c r="H34" i="5"/>
  <c r="I34" i="5"/>
  <c r="P34" i="5"/>
  <c r="D34" i="5"/>
  <c r="F34" i="5"/>
  <c r="C34" i="5"/>
  <c r="Q34" i="5"/>
  <c r="G34" i="5"/>
  <c r="M34" i="5"/>
  <c r="N34" i="5"/>
  <c r="O34" i="5"/>
  <c r="J34" i="5"/>
  <c r="K34" i="5"/>
  <c r="L34" i="5"/>
  <c r="R34" i="5"/>
  <c r="K32" i="6"/>
  <c r="L32" i="6"/>
  <c r="S32" i="6"/>
  <c r="I32" i="6"/>
  <c r="M32" i="6"/>
  <c r="N32" i="6"/>
  <c r="P32" i="6"/>
  <c r="C32" i="6"/>
  <c r="Q32" i="6"/>
  <c r="D32" i="6"/>
  <c r="R32" i="6"/>
  <c r="J32" i="6"/>
  <c r="O32" i="6"/>
  <c r="E32" i="6"/>
  <c r="F32" i="6"/>
  <c r="G32" i="6"/>
  <c r="H32" i="6"/>
  <c r="H33" i="6"/>
  <c r="I33" i="6"/>
  <c r="K33" i="6"/>
  <c r="C33" i="6"/>
  <c r="D33" i="6"/>
  <c r="S33" i="6"/>
  <c r="J33" i="6"/>
  <c r="M33" i="6"/>
  <c r="N33" i="6"/>
  <c r="O33" i="6"/>
  <c r="P33" i="6"/>
  <c r="Q33" i="6"/>
  <c r="R33" i="6"/>
  <c r="E33" i="6"/>
  <c r="F33" i="6"/>
  <c r="G33" i="6"/>
  <c r="L33" i="6"/>
  <c r="E34" i="6"/>
  <c r="S34" i="6"/>
  <c r="I34" i="6"/>
  <c r="F34" i="6"/>
  <c r="G34" i="6"/>
  <c r="M34" i="6"/>
  <c r="N34" i="6"/>
  <c r="O34" i="6"/>
  <c r="P34" i="6"/>
  <c r="Q34" i="6"/>
  <c r="J34" i="6"/>
  <c r="K34" i="6"/>
  <c r="D34" i="6"/>
  <c r="R34" i="6"/>
  <c r="H34" i="6"/>
  <c r="L34" i="6"/>
  <c r="C34" i="6"/>
  <c r="C30" i="5"/>
  <c r="Q30" i="5"/>
  <c r="O30" i="5"/>
  <c r="P30" i="5"/>
  <c r="D30" i="5"/>
  <c r="R30" i="5"/>
  <c r="E30" i="5"/>
  <c r="S30" i="5"/>
  <c r="F30" i="5"/>
  <c r="G30" i="5"/>
  <c r="J30" i="5"/>
  <c r="K30" i="5"/>
  <c r="M30" i="5"/>
  <c r="N30" i="5"/>
  <c r="H30" i="5"/>
  <c r="I30" i="5"/>
  <c r="L30" i="5"/>
  <c r="N31" i="5"/>
  <c r="Q31" i="5"/>
  <c r="R31" i="5"/>
  <c r="H31" i="5"/>
  <c r="J31" i="5"/>
  <c r="K31" i="5"/>
  <c r="O31" i="5"/>
  <c r="C31" i="5"/>
  <c r="D31" i="5"/>
  <c r="G31" i="5"/>
  <c r="L31" i="5"/>
  <c r="P31" i="5"/>
  <c r="I31" i="5"/>
  <c r="E31" i="5"/>
  <c r="S31" i="5"/>
  <c r="F31" i="5"/>
  <c r="M31" i="5"/>
  <c r="K32" i="5"/>
  <c r="R32" i="5"/>
  <c r="J32" i="5"/>
  <c r="L32" i="5"/>
  <c r="S32" i="5"/>
  <c r="F32" i="5"/>
  <c r="H32" i="5"/>
  <c r="I32" i="5"/>
  <c r="M32" i="5"/>
  <c r="N32" i="5"/>
  <c r="O32" i="5"/>
  <c r="P32" i="5"/>
  <c r="C32" i="5"/>
  <c r="Q32" i="5"/>
  <c r="D32" i="5"/>
  <c r="E32" i="5"/>
  <c r="G32" i="5"/>
  <c r="C30" i="6"/>
  <c r="Q30" i="6"/>
  <c r="D30" i="6"/>
  <c r="R30" i="6"/>
  <c r="E30" i="6"/>
  <c r="S30" i="6"/>
  <c r="F30" i="6"/>
  <c r="G30" i="6"/>
  <c r="K30" i="6"/>
  <c r="L30" i="6"/>
  <c r="M30" i="6"/>
  <c r="N30" i="6"/>
  <c r="O30" i="6"/>
  <c r="H30" i="6"/>
  <c r="I30" i="6"/>
  <c r="J30" i="6"/>
  <c r="P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<sst xmlns="http://schemas.openxmlformats.org/spreadsheetml/2006/main" count="155" uniqueCount="56">
  <si>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</si>
  <si>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</si>
  <si>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</si>
  <si>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</si>
  <si>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</si>
  <si>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</si>
  <si>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</si>
  <si>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</si>
  <si>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</si>
  <si>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</si>
  <si>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</si>
  <si>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</si>
  <si>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</si>
  <si>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</si>
  <si>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</si>
  <si>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</si>
  <si>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</si>
  <si>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</si>
  <si>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</si>
  <si>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</si>
  <si>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</si>
  <si>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</si>
  <si>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</si>
  <si>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</si>
  <si>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</si>
  <si>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</si>
  <si>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</si>
  <si>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</si>
  <si>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</si>
  <si>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</si>
  <si>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</si>
  <si>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</si>
  <si>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</si>
  <si>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</si>
  <si>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</si>
  <si>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</si>
  <si>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</si>
  <si>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</si>
  <si>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</si>
  <si>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</si>
  <si>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</si>
  <si>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</si>
  <si>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</si>
  <si>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</si>
  <si>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</si>
  <si>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</si>
  <si>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</si>
  <si>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</si>
  <si>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</si>
  <si>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</si>
  <si>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</si>
  <si>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</si>
  <si>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</si>
  <si>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</si>
  <si>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VD19 - Marmottex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</si>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</sst>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K21" sqref="K2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40418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16</v>
      </c>
      <c r="D11" s="8">
        <v>1</v>
      </c>
      <c r="E11" s="8"/>
      <c r="F11" s="8"/>
      <c r="G11" s="8"/>
      <c r="H11" s="8"/>
      <c r="I11" s="8">
        <v>13</v>
      </c>
      <c r="J11" s="8"/>
      <c r="K11" s="8">
        <v>60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10</v>
      </c>
      <c r="D12" s="8"/>
      <c r="E12" s="8"/>
      <c r="F12" s="8"/>
      <c r="G12" s="8"/>
      <c r="H12" s="8"/>
      <c r="I12" s="8">
        <v>5</v>
      </c>
      <c r="J12" s="8"/>
      <c r="K12" s="8">
        <v>29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16</v>
      </c>
      <c r="D13" s="8"/>
      <c r="E13" s="8"/>
      <c r="F13" s="8"/>
      <c r="G13" s="8"/>
      <c r="H13" s="8"/>
      <c r="I13" s="8">
        <v>4</v>
      </c>
      <c r="J13" s="8"/>
      <c r="K13" s="8">
        <v>19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20</v>
      </c>
      <c r="D14" s="8">
        <v>2</v>
      </c>
      <c r="E14" s="8"/>
      <c r="F14" s="8"/>
      <c r="G14" s="8"/>
      <c r="H14" s="8"/>
      <c r="I14" s="8">
        <v>2</v>
      </c>
      <c r="J14" s="8"/>
      <c r="K14" s="8">
        <v>10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25</v>
      </c>
      <c r="D15" s="8"/>
      <c r="E15" s="8"/>
      <c r="F15" s="8"/>
      <c r="G15" s="8"/>
      <c r="H15" s="8"/>
      <c r="I15" s="8">
        <v>5</v>
      </c>
      <c r="J15" s="8"/>
      <c r="K15" s="8">
        <v>5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17</v>
      </c>
      <c r="D16" s="8"/>
      <c r="E16" s="8"/>
      <c r="F16" s="8"/>
      <c r="G16" s="8"/>
      <c r="H16" s="8"/>
      <c r="I16" s="8">
        <v>2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20</v>
      </c>
      <c r="D17" s="8">
        <v>1</v>
      </c>
      <c r="E17" s="8"/>
      <c r="F17" s="8"/>
      <c r="G17" s="8"/>
      <c r="H17" s="8"/>
      <c r="I17" s="8">
        <v>4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12</v>
      </c>
      <c r="D18" s="8">
        <v>1</v>
      </c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25</v>
      </c>
      <c r="D19" s="8"/>
      <c r="E19" s="8"/>
      <c r="F19" s="8"/>
      <c r="G19" s="8"/>
      <c r="H19" s="8"/>
      <c r="I19" s="8">
        <v>3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7</v>
      </c>
      <c r="D20" s="8">
        <v>2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11</v>
      </c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4</v>
      </c>
      <c r="D22" s="8">
        <v>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2</v>
      </c>
      <c r="D24" s="8">
        <v>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2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2</v>
      </c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>
        <v>2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>
        <v>1</v>
      </c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191</v>
      </c>
      <c r="D54" s="12">
        <f t="shared" ref="D54:S54" si="0">SUM(D9:D51)</f>
        <v>19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40</v>
      </c>
      <c r="J54" s="12">
        <f t="shared" si="0"/>
        <v>0</v>
      </c>
      <c r="K54" s="12">
        <f t="shared" si="0"/>
        <v>127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377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219.5</v>
      </c>
      <c r="D55" s="20">
        <f t="shared" ref="D55:S55" si="3">ROUND(D54/$B$6, 1)</f>
        <v>21.8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46</v>
      </c>
      <c r="J55" s="20">
        <f t="shared" si="3"/>
        <v>0</v>
      </c>
      <c r="K55" s="20">
        <f t="shared" si="3"/>
        <v>146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433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26.1</v>
      </c>
      <c r="D56" s="22">
        <f>ROUND('Calcul surface terriere'!D53, 2)</f>
        <v>5.67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3.5</v>
      </c>
      <c r="J56" s="22">
        <f>ROUND('Calcul surface terriere'!J53, 2)</f>
        <v>0</v>
      </c>
      <c r="K56" s="22">
        <f>ROUND('Calcul surface terriere'!K53, 2)</f>
        <v>5.28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40.5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29.99</v>
      </c>
      <c r="D57" s="22">
        <f>ROUND('Calcul surface terriere'!D54, 2)</f>
        <v>6.51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4.0199999999999996</v>
      </c>
      <c r="J57" s="22">
        <f>ROUND('Calcul surface terriere'!J54, 2)</f>
        <v>0</v>
      </c>
      <c r="K57" s="22">
        <f>ROUND('Calcul surface terriere'!K54, 2)</f>
        <v>6.07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46.6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64</v>
      </c>
      <c r="D58" s="24">
        <f>ROUND(100 * 'Calcul surface terriere'!D55,0)</f>
        <v>14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9</v>
      </c>
      <c r="J58" s="24">
        <f>ROUND(100 * 'Calcul surface terriere'!J55,0)</f>
        <v>0</v>
      </c>
      <c r="K58" s="24">
        <f>ROUND(100 * 'Calcul surface terriere'!K55,0)</f>
        <v>13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299.3</v>
      </c>
      <c r="D59" s="26">
        <f>ROUND('Calcul volume sur pied'!D53, 1)</f>
        <v>72.2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37.799999999999997</v>
      </c>
      <c r="J59" s="26">
        <f>ROUND('Calcul volume sur pied'!J53, 1)</f>
        <v>0</v>
      </c>
      <c r="K59" s="26">
        <f>ROUND('Calcul volume sur pied'!K53, 1)</f>
        <v>44.4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454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344.1</v>
      </c>
      <c r="D60" s="26">
        <f>ROUND('Calcul volume sur pied'!D54, 1)</f>
        <v>83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43.4</v>
      </c>
      <c r="J60" s="26">
        <f>ROUND('Calcul volume sur pied'!J54, 1)</f>
        <v>0</v>
      </c>
      <c r="K60" s="26">
        <f>ROUND('Calcul volume sur pied'!K54, 1)</f>
        <v>51.1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522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66</v>
      </c>
      <c r="D61" s="24">
        <f>ROUND(100 * 'Calcul volume sur pied'!D55, 0)</f>
        <v>16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8</v>
      </c>
      <c r="J61" s="24">
        <f>ROUND(100 * 'Calcul volume sur pied'!J55, 0)</f>
        <v>0</v>
      </c>
      <c r="K61" s="24">
        <f>ROUND(100 * 'Calcul volume sur pied'!K55, 0)</f>
        <v>10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18.390804597701148</v>
      </c>
      <c r="D11" s="8">
        <f>'Protocole Inventaire'!D11/$B$6</f>
        <v>1.1494252873563218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14.942528735632184</v>
      </c>
      <c r="J11" s="8">
        <f>'Protocole Inventaire'!J11/$B$6</f>
        <v>0</v>
      </c>
      <c r="K11" s="8">
        <f>'Protocole Inventaire'!K11/$B$6</f>
        <v>68.965517241379317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11.494252873563218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5.7471264367816088</v>
      </c>
      <c r="J12" s="8">
        <f>'Protocole Inventaire'!J12/$B$6</f>
        <v>0</v>
      </c>
      <c r="K12" s="8">
        <f>'Protocole Inventaire'!K12/$B$6</f>
        <v>33.333333333333336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18.390804597701148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4.5977011494252871</v>
      </c>
      <c r="J13" s="8">
        <f>'Protocole Inventaire'!J13/$B$6</f>
        <v>0</v>
      </c>
      <c r="K13" s="8">
        <f>'Protocole Inventaire'!K13/$B$6</f>
        <v>21.839080459770116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22.988505747126435</v>
      </c>
      <c r="D14" s="8">
        <f>'Protocole Inventaire'!D14/$B$6</f>
        <v>2.2988505747126435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2.2988505747126435</v>
      </c>
      <c r="J14" s="8">
        <f>'Protocole Inventaire'!J14/$B$6</f>
        <v>0</v>
      </c>
      <c r="K14" s="8">
        <f>'Protocole Inventaire'!K14/$B$6</f>
        <v>11.494252873563218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28.735632183908045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5.7471264367816088</v>
      </c>
      <c r="J15" s="8">
        <f>'Protocole Inventaire'!J15/$B$6</f>
        <v>0</v>
      </c>
      <c r="K15" s="8">
        <f>'Protocole Inventaire'!K15/$B$6</f>
        <v>5.7471264367816088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19.540229885057471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2.2988505747126435</v>
      </c>
      <c r="J16" s="8">
        <f>'Protocole Inventaire'!J16/$B$6</f>
        <v>0</v>
      </c>
      <c r="K16" s="8">
        <f>'Protocole Inventaire'!K16/$B$6</f>
        <v>3.4482758620689657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22.988505747126435</v>
      </c>
      <c r="D17" s="8">
        <f>'Protocole Inventaire'!D17/$B$6</f>
        <v>1.1494252873563218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4.5977011494252871</v>
      </c>
      <c r="J17" s="8">
        <f>'Protocole Inventaire'!J17/$B$6</f>
        <v>0</v>
      </c>
      <c r="K17" s="8">
        <f>'Protocole Inventaire'!K17/$B$6</f>
        <v>1.1494252873563218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13.793103448275863</v>
      </c>
      <c r="D18" s="8">
        <f>'Protocole Inventaire'!D18/$B$6</f>
        <v>1.1494252873563218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1.1494252873563218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28.735632183908045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3.4482758620689657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8.0459770114942533</v>
      </c>
      <c r="D20" s="8">
        <f>'Protocole Inventaire'!D20/$B$6</f>
        <v>2.2988505747126435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12.64367816091954</v>
      </c>
      <c r="D21" s="8">
        <f>'Protocole Inventaire'!D21/$B$6</f>
        <v>1.1494252873563218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4.5977011494252871</v>
      </c>
      <c r="D22" s="8">
        <f>'Protocole Inventaire'!D22/$B$6</f>
        <v>3.4482758620689657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1.1494252873563218</v>
      </c>
      <c r="D23" s="8">
        <f>'Protocole Inventaire'!D23/$B$6</f>
        <v>1.1494252873563218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2.2988505747126435</v>
      </c>
      <c r="D24" s="8">
        <f>'Protocole Inventaire'!D24/$B$6</f>
        <v>3.4482758620689657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2.2988505747126435</v>
      </c>
      <c r="D25" s="8">
        <f>'Protocole Inventaire'!D25/$B$6</f>
        <v>1.1494252873563218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2.2988505747126435</v>
      </c>
      <c r="D26" s="8">
        <f>'Protocole Inventaire'!D26/$B$6</f>
        <v>1.1494252873563218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1.1494252873563218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2.2988505747126435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1.1494252873563218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0.40715040790523715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0.33080970642300517</v>
      </c>
      <c r="J11" s="8">
        <f>'Protocole Inventaire'!J11*($A11/200)^2*PI()</f>
        <v>0</v>
      </c>
      <c r="K11" s="8">
        <f>'Protocole Inventaire'!K11*($A11/200)^2*PI()</f>
        <v>1.5268140296446395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0.38013271108436497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0</v>
      </c>
      <c r="K12" s="8">
        <f>'Protocole Inventaire'!K12*($A12/200)^2*PI()</f>
        <v>1.1023848621446584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0.8494866535306802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0</v>
      </c>
      <c r="K13" s="8">
        <f>'Protocole Inventaire'!K13*($A13/200)^2*PI()</f>
        <v>1.0087654010676828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1.4137166941154067</v>
      </c>
      <c r="D14" s="8">
        <f>'Protocole Inventaire'!D14*($A14/200)^2*PI()</f>
        <v>0.1413716694115407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</v>
      </c>
      <c r="K14" s="8">
        <f>'Protocole Inventaire'!K14*($A14/200)^2*PI()</f>
        <v>0.70685834705770334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2.269800692218626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0.45396013844372518</v>
      </c>
      <c r="J15" s="8">
        <f>'Protocole Inventaire'!J15*($A15/200)^2*PI()</f>
        <v>0</v>
      </c>
      <c r="K15" s="8">
        <f>'Protocole Inventaire'!K15*($A15/200)^2*PI()</f>
        <v>0.45396013844372518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1.9279954115080562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2.770884720466197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0.55417694409323948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1.9942830164988008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4.908738521234052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1.6031547311268717</v>
      </c>
      <c r="D20" s="8">
        <f>'Protocole Inventaire'!D20*($A20/200)^2*PI()</f>
        <v>0.45804420889339187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2.9062873638359172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1.2076282160399165</v>
      </c>
      <c r="D22" s="8">
        <f>'Protocole Inventaire'!D22*($A22/200)^2*PI()</f>
        <v>0.90572116202993735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0.76969020012949918</v>
      </c>
      <c r="D24" s="8">
        <f>'Protocole Inventaire'!D24*($A24/200)^2*PI()</f>
        <v>1.1545353001942489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0.8601680685528853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0.9556724852220152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1.1617609632975054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0.63617251235193317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26.095011058512899</v>
      </c>
      <c r="D53">
        <f t="shared" ref="D53:S53" si="0">SUM(D9:D51)</f>
        <v>5.6658623507491921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3.5009908531604652</v>
      </c>
      <c r="J53">
        <f t="shared" si="0"/>
        <v>0</v>
      </c>
      <c r="K53">
        <f t="shared" si="0"/>
        <v>5.2775614987654933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40.539425761188049</v>
      </c>
    </row>
    <row r="54" spans="1:20" x14ac:dyDescent="0.25">
      <c r="A54" t="s">
        <v>49</v>
      </c>
      <c r="B54" t="s">
        <v>30</v>
      </c>
      <c r="C54">
        <f>C53/$B$6</f>
        <v>29.994265584497587</v>
      </c>
      <c r="D54">
        <f t="shared" ref="D54:S54" si="1">D53/$B$6</f>
        <v>6.5124854606312557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4.0241274174258219</v>
      </c>
      <c r="J54">
        <f t="shared" si="1"/>
        <v>0</v>
      </c>
      <c r="K54">
        <f t="shared" si="1"/>
        <v>6.0661626422591874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46.597041104813854</v>
      </c>
    </row>
    <row r="55" spans="1:20" x14ac:dyDescent="0.25">
      <c r="A55" t="s">
        <v>49</v>
      </c>
      <c r="B55" t="s">
        <v>50</v>
      </c>
      <c r="C55">
        <f>C54/$T54</f>
        <v>0.6436946396881611</v>
      </c>
      <c r="D55">
        <f t="shared" ref="D55:S55" si="2">D54/$T54</f>
        <v>0.1397617811393278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8.6360149099898462E-2</v>
      </c>
      <c r="J55">
        <f t="shared" si="2"/>
        <v>0</v>
      </c>
      <c r="K55">
        <f t="shared" si="2"/>
        <v>0.13018343007261257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2.88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2.34</v>
      </c>
      <c r="J11" s="8">
        <f>'Protocole Inventaire'!J11*$B11</f>
        <v>0</v>
      </c>
      <c r="K11" s="8">
        <f>'Protocole Inventaire'!K11*$B11</f>
        <v>10.799999999999999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2.9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1.45</v>
      </c>
      <c r="J12" s="8">
        <f>'Protocole Inventaire'!J12*$B12</f>
        <v>0</v>
      </c>
      <c r="K12" s="8">
        <f>'Protocole Inventaire'!K12*$B12</f>
        <v>8.41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7.36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1.84</v>
      </c>
      <c r="J13" s="8">
        <f>'Protocole Inventaire'!J13*$B13</f>
        <v>0</v>
      </c>
      <c r="K13" s="8">
        <f>'Protocole Inventaire'!K13*$B13</f>
        <v>8.74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13.4</v>
      </c>
      <c r="D14" s="8">
        <f>'Protocole Inventaire'!D14*$B14</f>
        <v>1.34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1.34</v>
      </c>
      <c r="J14" s="8">
        <f>'Protocole Inventaire'!J14*$B14</f>
        <v>0</v>
      </c>
      <c r="K14" s="8">
        <f>'Protocole Inventaire'!K14*$B14</f>
        <v>6.7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23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4.6000000000000005</v>
      </c>
      <c r="J15" s="8">
        <f>'Protocole Inventaire'!J15*$B15</f>
        <v>0</v>
      </c>
      <c r="K15" s="8">
        <f>'Protocole Inventaire'!K15*$B15</f>
        <v>4.6000000000000005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20.57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0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31.200000000000003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6.24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23.16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58.75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19.53</v>
      </c>
      <c r="D20" s="8">
        <f>'Protocole Inventaire'!D20*$B20</f>
        <v>5.58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35.97</v>
      </c>
      <c r="D21" s="8">
        <f>'Protocole Inventaire'!D21*$B21</f>
        <v>3.27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15.2</v>
      </c>
      <c r="D22" s="8">
        <f>'Protocole Inventaire'!D22*$B22</f>
        <v>11.399999999999999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9.98</v>
      </c>
      <c r="D24" s="8">
        <f>'Protocole Inventaire'!D24*$B24</f>
        <v>14.97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11.32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12.68</v>
      </c>
      <c r="D26" s="8">
        <f>'Protocole Inventaire'!D26*$B26</f>
        <v>6.34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15.61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8.58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299.33</v>
      </c>
      <c r="D53">
        <f t="shared" ref="D53:S53" si="0">SUM(D9:D51)</f>
        <v>72.210000000000008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37.79</v>
      </c>
      <c r="J53">
        <f t="shared" si="0"/>
        <v>0</v>
      </c>
      <c r="K53">
        <f t="shared" si="0"/>
        <v>44.440000000000012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453.77</v>
      </c>
    </row>
    <row r="54" spans="1:20" x14ac:dyDescent="0.25">
      <c r="A54" t="s">
        <v>53</v>
      </c>
      <c r="B54" t="s">
        <v>30</v>
      </c>
      <c r="C54">
        <f>C53/$B$6</f>
        <v>344.05747126436779</v>
      </c>
      <c r="D54">
        <f t="shared" ref="D54:S54" si="1">D53/$B$6</f>
        <v>83.000000000000014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43.4367816091954</v>
      </c>
      <c r="J54">
        <f t="shared" si="1"/>
        <v>0</v>
      </c>
      <c r="K54">
        <f t="shared" si="1"/>
        <v>51.080459770114956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521.57471264367814</v>
      </c>
    </row>
    <row r="55" spans="1:20" x14ac:dyDescent="0.25">
      <c r="A55" t="s">
        <v>53</v>
      </c>
      <c r="B55" t="s">
        <v>50</v>
      </c>
      <c r="C55">
        <f>C54/$T54</f>
        <v>0.65965136522908074</v>
      </c>
      <c r="D55">
        <f t="shared" ref="D55:S55" si="2">D54/$T54</f>
        <v>0.15913348171981404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8.3280075809330723E-2</v>
      </c>
      <c r="J55">
        <f t="shared" si="2"/>
        <v>0</v>
      </c>
      <c r="K55">
        <f t="shared" si="2"/>
        <v>9.7935077241774499E-2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2025-10-27T14:35:47Z</dcterms:modified>
</cp:coreProperties>
</file>