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PLACETTE_VD\Suivi-2024\VD-38\Report de données_19.05.2025\"/>
    </mc:Choice>
  </mc:AlternateContent>
  <xr:revisionPtr revIDLastSave="0" documentId="13_ncr:1_{990FCC83-4C75-488F-BCE7-021D3F44D9E0}" xr6:coauthVersionLast="36" xr6:coauthVersionMax="47" xr10:uidLastSave="{00000000-0000-0000-0000-000000000000}"/>
  <bookViews>
    <workbookView xWindow="0" yWindow="0" windowWidth="38670" windowHeight="11940" xr2:uid="{F5AF8166-C36D-8F43-A718-C991CCD96BC1}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6" l="1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5" i="5" l="1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K32" i="6" l="1"/>
  <c r="S32" i="6"/>
  <c r="F32" i="6"/>
  <c r="I32" i="6"/>
  <c r="J32" i="6"/>
  <c r="L32" i="6"/>
  <c r="M32" i="6"/>
  <c r="N32" i="6"/>
  <c r="O32" i="6"/>
  <c r="P32" i="6"/>
  <c r="C32" i="6"/>
  <c r="Q32" i="6"/>
  <c r="D32" i="6"/>
  <c r="R32" i="6"/>
  <c r="E32" i="6"/>
  <c r="G32" i="6"/>
  <c r="H32" i="6"/>
  <c r="E34" i="5"/>
  <c r="S34" i="5"/>
  <c r="F34" i="5"/>
  <c r="G34" i="5"/>
  <c r="H34" i="5"/>
  <c r="I34" i="5"/>
  <c r="D34" i="5"/>
  <c r="J34" i="5"/>
  <c r="M34" i="5"/>
  <c r="N34" i="5"/>
  <c r="K34" i="5"/>
  <c r="O34" i="5"/>
  <c r="L34" i="5"/>
  <c r="C34" i="5"/>
  <c r="P34" i="5"/>
  <c r="Q34" i="5"/>
  <c r="R34" i="5"/>
  <c r="H33" i="6"/>
  <c r="L33" i="6"/>
  <c r="S33" i="6"/>
  <c r="I33" i="6"/>
  <c r="J33" i="6"/>
  <c r="K33" i="6"/>
  <c r="Q33" i="6"/>
  <c r="D33" i="6"/>
  <c r="E33" i="6"/>
  <c r="M33" i="6"/>
  <c r="N33" i="6"/>
  <c r="O33" i="6"/>
  <c r="P33" i="6"/>
  <c r="C33" i="6"/>
  <c r="F33" i="6"/>
  <c r="G33" i="6"/>
  <c r="R33" i="6"/>
  <c r="E34" i="6"/>
  <c r="S34" i="6"/>
  <c r="N34" i="6"/>
  <c r="Q34" i="6"/>
  <c r="R34" i="6"/>
  <c r="F34" i="6"/>
  <c r="G34" i="6"/>
  <c r="H34" i="6"/>
  <c r="I34" i="6"/>
  <c r="P34" i="6"/>
  <c r="C34" i="6"/>
  <c r="D34" i="6"/>
  <c r="J34" i="6"/>
  <c r="K34" i="6"/>
  <c r="L34" i="6"/>
  <c r="M34" i="6"/>
  <c r="O34" i="6"/>
  <c r="C30" i="5"/>
  <c r="Q30" i="5"/>
  <c r="D30" i="5"/>
  <c r="R30" i="5"/>
  <c r="E30" i="5"/>
  <c r="S30" i="5"/>
  <c r="F30" i="5"/>
  <c r="G30" i="5"/>
  <c r="H30" i="5"/>
  <c r="P30" i="5"/>
  <c r="I30" i="5"/>
  <c r="K30" i="5"/>
  <c r="L30" i="5"/>
  <c r="M30" i="5"/>
  <c r="O30" i="5"/>
  <c r="J30" i="5"/>
  <c r="N30" i="5"/>
  <c r="N31" i="5"/>
  <c r="O31" i="5"/>
  <c r="D31" i="5"/>
  <c r="P31" i="5"/>
  <c r="C31" i="5"/>
  <c r="Q31" i="5"/>
  <c r="R31" i="5"/>
  <c r="L31" i="5"/>
  <c r="E31" i="5"/>
  <c r="S31" i="5"/>
  <c r="H31" i="5"/>
  <c r="I31" i="5"/>
  <c r="F31" i="5"/>
  <c r="G31" i="5"/>
  <c r="J31" i="5"/>
  <c r="M31" i="5"/>
  <c r="K31" i="5"/>
  <c r="K32" i="5"/>
  <c r="L32" i="5"/>
  <c r="I32" i="5"/>
  <c r="J32" i="5"/>
  <c r="M32" i="5"/>
  <c r="N32" i="5"/>
  <c r="O32" i="5"/>
  <c r="P32" i="5"/>
  <c r="S32" i="5"/>
  <c r="G32" i="5"/>
  <c r="C32" i="5"/>
  <c r="Q32" i="5"/>
  <c r="D32" i="5"/>
  <c r="R32" i="5"/>
  <c r="E32" i="5"/>
  <c r="F32" i="5"/>
  <c r="H32" i="5"/>
  <c r="C30" i="6"/>
  <c r="Q30" i="6"/>
  <c r="M30" i="6"/>
  <c r="D30" i="6"/>
  <c r="R30" i="6"/>
  <c r="E30" i="6"/>
  <c r="S30" i="6"/>
  <c r="F30" i="6"/>
  <c r="G30" i="6"/>
  <c r="N30" i="6"/>
  <c r="P30" i="6"/>
  <c r="H30" i="6"/>
  <c r="I30" i="6"/>
  <c r="J30" i="6"/>
  <c r="K30" i="6"/>
  <c r="L30" i="6"/>
  <c r="O30" i="6"/>
  <c r="H33" i="5"/>
  <c r="I33" i="5"/>
  <c r="L33" i="5"/>
  <c r="J33" i="5"/>
  <c r="K33" i="5"/>
  <c r="M33" i="5"/>
  <c r="C33" i="5"/>
  <c r="R33" i="5"/>
  <c r="F33" i="5"/>
  <c r="N33" i="5"/>
  <c r="P33" i="5"/>
  <c r="Q33" i="5"/>
  <c r="D33" i="5"/>
  <c r="G33" i="5"/>
  <c r="O33" i="5"/>
  <c r="E33" i="5"/>
  <c r="S33" i="5"/>
  <c r="N31" i="6"/>
  <c r="D31" i="6"/>
  <c r="K31" i="6"/>
  <c r="O31" i="6"/>
  <c r="P31" i="6"/>
  <c r="C31" i="6"/>
  <c r="Q31" i="6"/>
  <c r="R31" i="6"/>
  <c r="H31" i="6"/>
  <c r="I31" i="6"/>
  <c r="J31" i="6"/>
  <c r="L31" i="6"/>
  <c r="E31" i="6"/>
  <c r="S31" i="6"/>
  <c r="F31" i="6"/>
  <c r="G31" i="6"/>
  <c r="M31" i="6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<sst xmlns="http://schemas.openxmlformats.org/spreadsheetml/2006/main" count="155" uniqueCount="56">
  <si>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</si>
  <si>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</si>
  <si>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</si>
  <si>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</si>
  <si>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</si>
  <si>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</si>
  <si>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</si>
  <si>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</si>
  <si>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</si>
  <si>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</si>
  <si>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</si>
  <si>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</si>
  <si>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</si>
  <si>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</si>
  <si>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</si>
  <si>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</si>
  <si>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</si>
  <si>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</si>
  <si>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</si>
  <si>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</si>
  <si>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</si>
  <si>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</si>
  <si>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</si>
  <si>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</si>
  <si>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</si>
  <si>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</si>
  <si>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</si>
  <si>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</si>
  <si>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</si>
  <si>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</si>
  <si>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</si>
  <si>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</si>
  <si>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</si>
  <si>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</si>
  <si>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</si>
  <si>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</si>
  <si>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</si>
  <si>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</si>
  <si>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</si>
  <si>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</si>
  <si>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</si>
  <si>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</si>
  <si>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</si>
  <si>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</si>
  <si>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</si>
  <si>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</si>
  <si>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</si>
  <si>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</si>
  <si>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</si>
  <si>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</si>
  <si>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</si>
  <si>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</si>
  <si>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</si>
  <si>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</si>
  <si>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VD38 - Le Pralioux</t>
  </si>
  <si>
    <t>ILEX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</si>
</sst>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dimension ref="A1:U61"/>
  <sheetViews>
    <sheetView tabSelected="1" workbookViewId="0">
      <selection activeCell="E17" sqref="E17"/>
    </sheetView>
  </sheetViews>
  <sheetFormatPr baseColWidth="10" defaultColWidth="11" defaultRowHeight="15.75" x14ac:dyDescent="0.25"/>
  <cols>
    <col min="1" max="1" width="18.625" style="12" customWidth="1"/>
    <col min="2" max="2" width="12.5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5</v>
      </c>
    </row>
    <row r="3" spans="1:19" x14ac:dyDescent="0.25">
      <c r="A3" s="13" t="s">
        <v>6</v>
      </c>
      <c r="B3" s="10" t="s">
        <v>54</v>
      </c>
    </row>
    <row r="4" spans="1:19" x14ac:dyDescent="0.25">
      <c r="A4" s="13" t="s">
        <v>7</v>
      </c>
      <c r="B4" s="29">
        <v>40828</v>
      </c>
    </row>
    <row r="5" spans="1:19" x14ac:dyDescent="0.25">
      <c r="A5" s="13" t="s">
        <v>8</v>
      </c>
      <c r="B5" s="10" t="s">
        <v>55</v>
      </c>
    </row>
    <row r="6" spans="1:19" x14ac:dyDescent="0.25">
      <c r="A6" s="13" t="s">
        <v>9</v>
      </c>
      <c r="B6" s="6">
        <v>0.77</v>
      </c>
      <c r="C6" s="13" t="s">
        <v>0</v>
      </c>
    </row>
    <row r="8" spans="1:19" ht="47.25" x14ac:dyDescent="0.25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25">
      <c r="A9" s="7">
        <v>10</v>
      </c>
      <c r="B9" s="7">
        <v>0.08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8">
        <v>14</v>
      </c>
      <c r="B10" s="8">
        <v>0.12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25">
      <c r="A11" s="8">
        <v>18</v>
      </c>
      <c r="B11" s="8">
        <v>0.18</v>
      </c>
      <c r="C11" s="8">
        <v>31</v>
      </c>
      <c r="D11" s="8"/>
      <c r="E11" s="8"/>
      <c r="F11" s="8"/>
      <c r="G11" s="8"/>
      <c r="H11" s="8"/>
      <c r="I11" s="8">
        <v>29</v>
      </c>
      <c r="J11" s="8">
        <v>12</v>
      </c>
      <c r="K11" s="8"/>
      <c r="L11" s="8"/>
      <c r="M11" s="8"/>
      <c r="N11" s="8"/>
      <c r="O11" s="8"/>
      <c r="P11" s="8"/>
      <c r="Q11" s="8"/>
      <c r="R11" s="8"/>
      <c r="S11" s="8">
        <v>11</v>
      </c>
    </row>
    <row r="12" spans="1:19" x14ac:dyDescent="0.25">
      <c r="A12" s="8">
        <v>22</v>
      </c>
      <c r="B12" s="8">
        <v>0.28999999999999998</v>
      </c>
      <c r="C12" s="8">
        <v>44</v>
      </c>
      <c r="D12" s="8"/>
      <c r="E12" s="8"/>
      <c r="F12" s="8"/>
      <c r="G12" s="8"/>
      <c r="H12" s="8"/>
      <c r="I12" s="8">
        <v>31</v>
      </c>
      <c r="J12" s="8">
        <v>11</v>
      </c>
      <c r="K12" s="8"/>
      <c r="L12" s="8"/>
      <c r="M12" s="8"/>
      <c r="N12" s="8"/>
      <c r="O12" s="8"/>
      <c r="P12" s="8"/>
      <c r="Q12" s="8"/>
      <c r="R12" s="8"/>
      <c r="S12" s="8">
        <v>3</v>
      </c>
    </row>
    <row r="13" spans="1:19" x14ac:dyDescent="0.25">
      <c r="A13" s="8">
        <v>26</v>
      </c>
      <c r="B13" s="8">
        <v>0.46</v>
      </c>
      <c r="C13" s="8">
        <v>46</v>
      </c>
      <c r="D13" s="8"/>
      <c r="E13" s="8"/>
      <c r="F13" s="8"/>
      <c r="G13" s="8"/>
      <c r="H13" s="8"/>
      <c r="I13" s="8">
        <v>27</v>
      </c>
      <c r="J13" s="8">
        <v>17</v>
      </c>
      <c r="K13" s="8"/>
      <c r="L13" s="8"/>
      <c r="M13" s="8"/>
      <c r="N13" s="8"/>
      <c r="O13" s="8"/>
      <c r="P13" s="8"/>
      <c r="Q13" s="8"/>
      <c r="R13" s="8"/>
      <c r="S13" s="8">
        <v>1</v>
      </c>
    </row>
    <row r="14" spans="1:19" x14ac:dyDescent="0.25">
      <c r="A14" s="8">
        <v>30</v>
      </c>
      <c r="B14" s="8">
        <v>0.67</v>
      </c>
      <c r="C14" s="8">
        <v>37</v>
      </c>
      <c r="D14" s="8"/>
      <c r="E14" s="8"/>
      <c r="F14" s="8"/>
      <c r="G14" s="8"/>
      <c r="H14" s="8"/>
      <c r="I14" s="8">
        <v>29</v>
      </c>
      <c r="J14" s="8">
        <v>14</v>
      </c>
      <c r="K14" s="8"/>
      <c r="L14" s="8"/>
      <c r="M14" s="8"/>
      <c r="N14" s="8"/>
      <c r="O14" s="8"/>
      <c r="P14" s="8"/>
      <c r="Q14" s="8"/>
      <c r="R14" s="8"/>
      <c r="S14" s="8"/>
    </row>
    <row r="15" spans="1:19" x14ac:dyDescent="0.25">
      <c r="A15" s="8">
        <v>34</v>
      </c>
      <c r="B15" s="8">
        <v>0.92</v>
      </c>
      <c r="C15" s="8">
        <v>28</v>
      </c>
      <c r="D15" s="8"/>
      <c r="E15" s="8"/>
      <c r="F15" s="8"/>
      <c r="G15" s="8"/>
      <c r="H15" s="8"/>
      <c r="I15" s="8">
        <v>19</v>
      </c>
      <c r="J15" s="8">
        <v>9</v>
      </c>
      <c r="K15" s="8"/>
      <c r="L15" s="8"/>
      <c r="M15" s="8"/>
      <c r="N15" s="8"/>
      <c r="O15" s="8"/>
      <c r="P15" s="8"/>
      <c r="Q15" s="8"/>
      <c r="R15" s="8"/>
      <c r="S15" s="8"/>
    </row>
    <row r="16" spans="1:19" x14ac:dyDescent="0.25">
      <c r="A16" s="8">
        <v>38</v>
      </c>
      <c r="B16" s="8">
        <v>1.21</v>
      </c>
      <c r="C16" s="8">
        <v>22</v>
      </c>
      <c r="D16" s="8"/>
      <c r="E16" s="8"/>
      <c r="F16" s="8"/>
      <c r="G16" s="8"/>
      <c r="H16" s="8"/>
      <c r="I16" s="8">
        <v>14</v>
      </c>
      <c r="J16" s="8">
        <v>3</v>
      </c>
      <c r="K16" s="8"/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8">
        <v>42</v>
      </c>
      <c r="B17" s="8">
        <v>1.56</v>
      </c>
      <c r="C17" s="8">
        <v>4</v>
      </c>
      <c r="D17" s="8"/>
      <c r="E17" s="8"/>
      <c r="F17" s="8"/>
      <c r="G17" s="8"/>
      <c r="H17" s="8"/>
      <c r="I17" s="8">
        <v>3</v>
      </c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8">
        <v>46</v>
      </c>
      <c r="B18" s="8">
        <v>1.93</v>
      </c>
      <c r="C18" s="8">
        <v>4</v>
      </c>
      <c r="D18" s="8"/>
      <c r="E18" s="8"/>
      <c r="F18" s="8"/>
      <c r="G18" s="8"/>
      <c r="H18" s="8"/>
      <c r="I18" s="8">
        <v>3</v>
      </c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8">
        <v>50</v>
      </c>
      <c r="B19" s="8">
        <v>2.35</v>
      </c>
      <c r="C19" s="8">
        <v>1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8">
        <v>54</v>
      </c>
      <c r="B20" s="8">
        <v>2.79</v>
      </c>
      <c r="C20" s="8"/>
      <c r="D20" s="8"/>
      <c r="E20" s="8"/>
      <c r="F20" s="8"/>
      <c r="G20" s="8"/>
      <c r="H20" s="8"/>
      <c r="I20" s="8">
        <v>1</v>
      </c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8">
        <v>58</v>
      </c>
      <c r="B21" s="8">
        <v>3.27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8">
        <v>62</v>
      </c>
      <c r="B22" s="8">
        <v>3.8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8">
        <v>66</v>
      </c>
      <c r="B23" s="8">
        <v>4.37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8">
        <v>70</v>
      </c>
      <c r="B24" s="8">
        <v>4.99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8">
        <v>74</v>
      </c>
      <c r="B25" s="8">
        <v>5.66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>
        <v>78</v>
      </c>
      <c r="B26" s="8">
        <v>6.34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8">
        <v>82</v>
      </c>
      <c r="B27" s="8">
        <v>7.06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>
        <v>86</v>
      </c>
      <c r="B28" s="8">
        <v>7.8049999999999997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>
        <v>90</v>
      </c>
      <c r="B29" s="8">
        <v>8.58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>
        <v>94</v>
      </c>
      <c r="B30" s="8">
        <v>9.3874999999999993</v>
      </c>
      <c r="C30" s="8"/>
      <c r="D30" s="8"/>
      <c r="E30" s="8"/>
      <c r="F30" s="8"/>
      <c r="G30" s="8"/>
      <c r="H30" s="8"/>
      <c r="I30" s="8">
        <v>1</v>
      </c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>
        <v>98</v>
      </c>
      <c r="B31" s="8">
        <v>10.227499999999999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>
        <v>102</v>
      </c>
      <c r="B32" s="8">
        <v>11.1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>
        <v>106</v>
      </c>
      <c r="B33" s="8">
        <v>12.0075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>
        <v>110</v>
      </c>
      <c r="B34" s="8">
        <v>12.977499999999999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25">
      <c r="A54" s="13" t="s">
        <v>29</v>
      </c>
      <c r="B54" s="13" t="s">
        <v>2</v>
      </c>
      <c r="C54" s="12">
        <f>SUM(C9:C51)</f>
        <v>217</v>
      </c>
      <c r="D54" s="12">
        <f t="shared" ref="D54:S54" si="0">SUM(D9:D51)</f>
        <v>0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157</v>
      </c>
      <c r="J54" s="12">
        <f t="shared" si="0"/>
        <v>66</v>
      </c>
      <c r="K54" s="12">
        <f t="shared" si="0"/>
        <v>0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15</v>
      </c>
      <c r="T54" s="13">
        <f>SUM(C54:S54)</f>
        <v>455</v>
      </c>
      <c r="U54" s="13" t="s">
        <v>39</v>
      </c>
    </row>
    <row r="55" spans="1:21" x14ac:dyDescent="0.25">
      <c r="A55" s="19"/>
      <c r="B55" s="19" t="s">
        <v>30</v>
      </c>
      <c r="C55" s="20">
        <f>ROUND(C54/$B$6, 1)</f>
        <v>281.8</v>
      </c>
      <c r="D55" s="20">
        <f t="shared" ref="D55:S55" si="3">ROUND(D54/$B$6, 1)</f>
        <v>0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203.9</v>
      </c>
      <c r="J55" s="20">
        <f t="shared" si="3"/>
        <v>85.7</v>
      </c>
      <c r="K55" s="20">
        <f t="shared" si="3"/>
        <v>0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19.5</v>
      </c>
      <c r="T55" s="21">
        <f>ROUND(SUM(C55:S55),0)</f>
        <v>591</v>
      </c>
      <c r="U55" s="19" t="s">
        <v>40</v>
      </c>
    </row>
    <row r="56" spans="1:21" ht="18" x14ac:dyDescent="0.25">
      <c r="A56" s="13" t="s">
        <v>31</v>
      </c>
      <c r="B56" s="13" t="s">
        <v>2</v>
      </c>
      <c r="C56" s="22">
        <f>ROUND('Calcul surface terriere'!C53, 2)</f>
        <v>13.97</v>
      </c>
      <c r="D56" s="22">
        <f>ROUND('Calcul surface terriere'!D53, 2)</f>
        <v>0</v>
      </c>
      <c r="E56" s="22">
        <f>ROUND('Calcul surface terriere'!E53, 2)</f>
        <v>0</v>
      </c>
      <c r="F56" s="22">
        <f>ROUND('Calcul surface terriere'!F53, 2)</f>
        <v>0</v>
      </c>
      <c r="G56" s="22">
        <f>ROUND('Calcul surface terriere'!G53, 2)</f>
        <v>0</v>
      </c>
      <c r="H56" s="22">
        <f>ROUND('Calcul surface terriere'!H53, 2)</f>
        <v>0</v>
      </c>
      <c r="I56" s="22">
        <f>ROUND('Calcul surface terriere'!I53, 2)</f>
        <v>10.55</v>
      </c>
      <c r="J56" s="22">
        <f>ROUND('Calcul surface terriere'!J53, 2)</f>
        <v>3.77</v>
      </c>
      <c r="K56" s="22">
        <f>ROUND('Calcul surface terriere'!K53, 2)</f>
        <v>0</v>
      </c>
      <c r="L56" s="22">
        <f>ROUND('Calcul surface terriere'!L53, 2)</f>
        <v>0</v>
      </c>
      <c r="M56" s="22">
        <f>ROUND('Calcul surface terriere'!M53, 2)</f>
        <v>0</v>
      </c>
      <c r="N56" s="22">
        <f>ROUND('Calcul surface terriere'!N53, 2)</f>
        <v>0</v>
      </c>
      <c r="O56" s="22">
        <f>ROUND('Calcul surface terriere'!O53, 2)</f>
        <v>0</v>
      </c>
      <c r="P56" s="22">
        <f>ROUND('Calcul surface terriere'!P53, 2)</f>
        <v>0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0.45</v>
      </c>
      <c r="T56" s="23">
        <f>ROUND('Calcul surface terriere'!T53,1)</f>
        <v>28.7</v>
      </c>
      <c r="U56" s="13" t="s">
        <v>3</v>
      </c>
    </row>
    <row r="57" spans="1:21" ht="18" x14ac:dyDescent="0.25">
      <c r="A57" s="13"/>
      <c r="B57" s="13" t="s">
        <v>30</v>
      </c>
      <c r="C57" s="22">
        <f>ROUND('Calcul surface terriere'!C54, 2)</f>
        <v>18.14</v>
      </c>
      <c r="D57" s="22">
        <f>ROUND('Calcul surface terriere'!D54, 2)</f>
        <v>0</v>
      </c>
      <c r="E57" s="22">
        <f>ROUND('Calcul surface terriere'!E54, 2)</f>
        <v>0</v>
      </c>
      <c r="F57" s="22">
        <f>ROUND('Calcul surface terriere'!F54, 2)</f>
        <v>0</v>
      </c>
      <c r="G57" s="22">
        <f>ROUND('Calcul surface terriere'!G54, 2)</f>
        <v>0</v>
      </c>
      <c r="H57" s="22">
        <f>ROUND('Calcul surface terriere'!H54, 2)</f>
        <v>0</v>
      </c>
      <c r="I57" s="22">
        <f>ROUND('Calcul surface terriere'!I54, 2)</f>
        <v>13.7</v>
      </c>
      <c r="J57" s="22">
        <f>ROUND('Calcul surface terriere'!J54, 2)</f>
        <v>4.9000000000000004</v>
      </c>
      <c r="K57" s="22">
        <f>ROUND('Calcul surface terriere'!K54, 2)</f>
        <v>0</v>
      </c>
      <c r="L57" s="22">
        <f>ROUND('Calcul surface terriere'!L54, 2)</f>
        <v>0</v>
      </c>
      <c r="M57" s="22">
        <f>ROUND('Calcul surface terriere'!M54, 2)</f>
        <v>0</v>
      </c>
      <c r="N57" s="22">
        <f>ROUND('Calcul surface terriere'!N54, 2)</f>
        <v>0</v>
      </c>
      <c r="O57" s="22">
        <f>ROUND('Calcul surface terriere'!O54, 2)</f>
        <v>0</v>
      </c>
      <c r="P57" s="22">
        <f>ROUND('Calcul surface terriere'!P54, 2)</f>
        <v>0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0.57999999999999996</v>
      </c>
      <c r="T57" s="23">
        <f>ROUND('Calcul surface terriere'!T54, 1)</f>
        <v>37.299999999999997</v>
      </c>
      <c r="U57" s="13" t="s">
        <v>4</v>
      </c>
    </row>
    <row r="58" spans="1:21" x14ac:dyDescent="0.25">
      <c r="A58" s="19"/>
      <c r="B58" s="19" t="s">
        <v>32</v>
      </c>
      <c r="C58" s="24">
        <f>ROUND(100 * 'Calcul surface terriere'!C55,0)</f>
        <v>49</v>
      </c>
      <c r="D58" s="24">
        <f>ROUND(100 * 'Calcul surface terriere'!D55,0)</f>
        <v>0</v>
      </c>
      <c r="E58" s="24">
        <f>ROUND(100 * 'Calcul surface terriere'!E55,0)</f>
        <v>0</v>
      </c>
      <c r="F58" s="24">
        <f>ROUND(100 * 'Calcul surface terriere'!F55,0)</f>
        <v>0</v>
      </c>
      <c r="G58" s="24">
        <f>ROUND(100 * 'Calcul surface terriere'!G55,0)</f>
        <v>0</v>
      </c>
      <c r="H58" s="24">
        <f>ROUND(100 * 'Calcul surface terriere'!H55,0)</f>
        <v>0</v>
      </c>
      <c r="I58" s="24">
        <f>ROUND(100 * 'Calcul surface terriere'!I55,0)</f>
        <v>37</v>
      </c>
      <c r="J58" s="24">
        <f>ROUND(100 * 'Calcul surface terriere'!J55,0)</f>
        <v>13</v>
      </c>
      <c r="K58" s="24">
        <f>ROUND(100 * 'Calcul surface terriere'!K55,0)</f>
        <v>0</v>
      </c>
      <c r="L58" s="24">
        <f>ROUND(100 * 'Calcul surface terriere'!L55,0)</f>
        <v>0</v>
      </c>
      <c r="M58" s="24">
        <f>ROUND(100 * 'Calcul surface terriere'!M55,0)</f>
        <v>0</v>
      </c>
      <c r="N58" s="24">
        <f>ROUND(100 * 'Calcul surface terriere'!N55,0)</f>
        <v>0</v>
      </c>
      <c r="O58" s="24">
        <f>ROUND(100 * 'Calcul surface terriere'!O55,0)</f>
        <v>0</v>
      </c>
      <c r="P58" s="24">
        <f>ROUND(100 * 'Calcul surface terriere'!P55,0)</f>
        <v>0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2</v>
      </c>
      <c r="T58" s="25"/>
      <c r="U58" s="19" t="s">
        <v>41</v>
      </c>
    </row>
    <row r="59" spans="1:21" x14ac:dyDescent="0.25">
      <c r="A59" s="13" t="s">
        <v>33</v>
      </c>
      <c r="B59" s="13" t="s">
        <v>2</v>
      </c>
      <c r="C59" s="26">
        <f>ROUND('Calcul volume sur pied'!C53, 1)</f>
        <v>133</v>
      </c>
      <c r="D59" s="26">
        <f>ROUND('Calcul volume sur pied'!D53, 1)</f>
        <v>0</v>
      </c>
      <c r="E59" s="26">
        <f>ROUND('Calcul volume sur pied'!E53, 1)</f>
        <v>0</v>
      </c>
      <c r="F59" s="26">
        <f>ROUND('Calcul volume sur pied'!F53, 1)</f>
        <v>0</v>
      </c>
      <c r="G59" s="26">
        <f>ROUND('Calcul volume sur pied'!G53, 1)</f>
        <v>0</v>
      </c>
      <c r="H59" s="26">
        <f>ROUND('Calcul volume sur pied'!H53, 1)</f>
        <v>0</v>
      </c>
      <c r="I59" s="26">
        <f>ROUND('Calcul volume sur pied'!I53, 1)</f>
        <v>103.1</v>
      </c>
      <c r="J59" s="26">
        <f>ROUND('Calcul volume sur pied'!J53, 1)</f>
        <v>34.5</v>
      </c>
      <c r="K59" s="26">
        <f>ROUND('Calcul volume sur pied'!K53, 1)</f>
        <v>0</v>
      </c>
      <c r="L59" s="26">
        <f>ROUND('Calcul volume sur pied'!L53, 1)</f>
        <v>0</v>
      </c>
      <c r="M59" s="26">
        <f>ROUND('Calcul volume sur pied'!M53, 1)</f>
        <v>0</v>
      </c>
      <c r="N59" s="26">
        <f>ROUND('Calcul volume sur pied'!N53, 1)</f>
        <v>0</v>
      </c>
      <c r="O59" s="26">
        <f>ROUND('Calcul volume sur pied'!O53, 1)</f>
        <v>0</v>
      </c>
      <c r="P59" s="26">
        <f>ROUND('Calcul volume sur pied'!P53, 1)</f>
        <v>0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3.3</v>
      </c>
      <c r="T59" s="27">
        <f>ROUND('Calcul volume sur pied'!T53, 0)</f>
        <v>274</v>
      </c>
      <c r="U59" s="13" t="s">
        <v>42</v>
      </c>
    </row>
    <row r="60" spans="1:21" x14ac:dyDescent="0.25">
      <c r="A60" s="13"/>
      <c r="B60" s="13" t="s">
        <v>30</v>
      </c>
      <c r="C60" s="26">
        <f>ROUND('Calcul volume sur pied'!C54, 1)</f>
        <v>172.7</v>
      </c>
      <c r="D60" s="26">
        <f>ROUND('Calcul volume sur pied'!D54, 1)</f>
        <v>0</v>
      </c>
      <c r="E60" s="26">
        <f>ROUND('Calcul volume sur pied'!E54, 1)</f>
        <v>0</v>
      </c>
      <c r="F60" s="26">
        <f>ROUND('Calcul volume sur pied'!F54, 1)</f>
        <v>0</v>
      </c>
      <c r="G60" s="26">
        <f>ROUND('Calcul volume sur pied'!G54, 1)</f>
        <v>0</v>
      </c>
      <c r="H60" s="26">
        <f>ROUND('Calcul volume sur pied'!H54, 1)</f>
        <v>0</v>
      </c>
      <c r="I60" s="26">
        <f>ROUND('Calcul volume sur pied'!I54, 1)</f>
        <v>133.9</v>
      </c>
      <c r="J60" s="26">
        <f>ROUND('Calcul volume sur pied'!J54, 1)</f>
        <v>44.8</v>
      </c>
      <c r="K60" s="26">
        <f>ROUND('Calcul volume sur pied'!K54, 1)</f>
        <v>0</v>
      </c>
      <c r="L60" s="26">
        <f>ROUND('Calcul volume sur pied'!L54, 1)</f>
        <v>0</v>
      </c>
      <c r="M60" s="26">
        <f>ROUND('Calcul volume sur pied'!M54, 1)</f>
        <v>0</v>
      </c>
      <c r="N60" s="26">
        <f>ROUND('Calcul volume sur pied'!N54, 1)</f>
        <v>0</v>
      </c>
      <c r="O60" s="26">
        <f>ROUND('Calcul volume sur pied'!O54, 1)</f>
        <v>0</v>
      </c>
      <c r="P60" s="26">
        <f>ROUND('Calcul volume sur pied'!P54, 1)</f>
        <v>0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4.3</v>
      </c>
      <c r="T60" s="27">
        <f>ROUND('Calcul volume sur pied'!T54, 0)</f>
        <v>356</v>
      </c>
      <c r="U60" s="13" t="s">
        <v>43</v>
      </c>
    </row>
    <row r="61" spans="1:21" x14ac:dyDescent="0.25">
      <c r="A61" s="19"/>
      <c r="B61" s="19" t="s">
        <v>32</v>
      </c>
      <c r="C61" s="24">
        <f>ROUND(100 * 'Calcul volume sur pied'!C55, 0)</f>
        <v>49</v>
      </c>
      <c r="D61" s="24">
        <f>ROUND(100 * 'Calcul volume sur pied'!D55, 0)</f>
        <v>0</v>
      </c>
      <c r="E61" s="24">
        <f>ROUND(100 * 'Calcul volume sur pied'!E55, 0)</f>
        <v>0</v>
      </c>
      <c r="F61" s="24">
        <f>ROUND(100 * 'Calcul volume sur pied'!F55, 0)</f>
        <v>0</v>
      </c>
      <c r="G61" s="24">
        <f>ROUND(100 * 'Calcul volume sur pied'!G55, 0)</f>
        <v>0</v>
      </c>
      <c r="H61" s="24">
        <f>ROUND(100 * 'Calcul volume sur pied'!H55, 0)</f>
        <v>0</v>
      </c>
      <c r="I61" s="24">
        <f>ROUND(100 * 'Calcul volume sur pied'!I55, 0)</f>
        <v>38</v>
      </c>
      <c r="J61" s="24">
        <f>ROUND(100 * 'Calcul volume sur pied'!J55, 0)</f>
        <v>13</v>
      </c>
      <c r="K61" s="24">
        <f>ROUND(100 * 'Calcul volume sur pied'!K55, 0)</f>
        <v>0</v>
      </c>
      <c r="L61" s="24">
        <f>ROUND(100 * 'Calcul volume sur pied'!L55, 0)</f>
        <v>0</v>
      </c>
      <c r="M61" s="24">
        <f>ROUND(100 * 'Calcul volume sur pied'!M55, 0)</f>
        <v>0</v>
      </c>
      <c r="N61" s="24">
        <f>ROUND(100 * 'Calcul volume sur pied'!N55, 0)</f>
        <v>0</v>
      </c>
      <c r="O61" s="24">
        <f>ROUND(100 * 'Calcul volume sur pied'!O55, 0)</f>
        <v>0</v>
      </c>
      <c r="P61" s="24">
        <f>ROUND(100 * 'Calcul volume sur pied'!P55, 0)</f>
        <v>0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1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S51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45</v>
      </c>
    </row>
    <row r="2" spans="1:19" x14ac:dyDescent="0.25">
      <c r="A2" s="5" t="s">
        <v>46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0.77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Inventaire'!C9/$B$6</f>
        <v>0</v>
      </c>
      <c r="D9" s="7">
        <f>'Protocole Inventaire'!D9/$B$6</f>
        <v>0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0</v>
      </c>
      <c r="J9" s="7">
        <f>'Protocole Inventaire'!J9/$B$6</f>
        <v>0</v>
      </c>
      <c r="K9" s="7">
        <f>'Protocole Inventaire'!K9/$B$6</f>
        <v>0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Inventaire'!C10/$B$6</f>
        <v>0</v>
      </c>
      <c r="D10" s="8">
        <f>'Protocole Inventaire'!D10/$B$6</f>
        <v>0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0</v>
      </c>
      <c r="J10" s="8">
        <f>'Protocole Inventaire'!J10/$B$6</f>
        <v>0</v>
      </c>
      <c r="K10" s="8">
        <f>'Protocole Inventaire'!K10/$B$6</f>
        <v>0</v>
      </c>
      <c r="L10" s="8">
        <f>'Protocole Inventaire'!L10/$B$6</f>
        <v>0</v>
      </c>
      <c r="M10" s="8">
        <f>'Protocole Inventaire'!M10/$B$6</f>
        <v>0</v>
      </c>
      <c r="N10" s="8">
        <f>'Protocole Inventaire'!N10/$B$6</f>
        <v>0</v>
      </c>
      <c r="O10" s="8">
        <f>'Protocole Inventaire'!O10/$B$6</f>
        <v>0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Inventaire'!C11/$B$6</f>
        <v>40.259740259740262</v>
      </c>
      <c r="D11" s="8">
        <f>'Protocole Inventaire'!D11/$B$6</f>
        <v>0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0</v>
      </c>
      <c r="I11" s="8">
        <f>'Protocole Inventaire'!I11/$B$6</f>
        <v>37.662337662337663</v>
      </c>
      <c r="J11" s="8">
        <f>'Protocole Inventaire'!J11/$B$6</f>
        <v>15.584415584415584</v>
      </c>
      <c r="K11" s="8">
        <f>'Protocole Inventaire'!K11/$B$6</f>
        <v>0</v>
      </c>
      <c r="L11" s="8">
        <f>'Protocole Inventaire'!L11/$B$6</f>
        <v>0</v>
      </c>
      <c r="M11" s="8">
        <f>'Protocole Inventaire'!M11/$B$6</f>
        <v>0</v>
      </c>
      <c r="N11" s="8">
        <f>'Protocole Inventaire'!N11/$B$6</f>
        <v>0</v>
      </c>
      <c r="O11" s="8">
        <f>'Protocole Inventaire'!O11/$B$6</f>
        <v>0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14.285714285714285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Inventaire'!C12/$B$6</f>
        <v>57.142857142857139</v>
      </c>
      <c r="D12" s="8">
        <f>'Protocole Inventaire'!D12/$B$6</f>
        <v>0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0</v>
      </c>
      <c r="I12" s="8">
        <f>'Protocole Inventaire'!I12/$B$6</f>
        <v>40.259740259740262</v>
      </c>
      <c r="J12" s="8">
        <f>'Protocole Inventaire'!J12/$B$6</f>
        <v>14.285714285714285</v>
      </c>
      <c r="K12" s="8">
        <f>'Protocole Inventaire'!K12/$B$6</f>
        <v>0</v>
      </c>
      <c r="L12" s="8">
        <f>'Protocole Inventaire'!L12/$B$6</f>
        <v>0</v>
      </c>
      <c r="M12" s="8">
        <f>'Protocole Inventaire'!M12/$B$6</f>
        <v>0</v>
      </c>
      <c r="N12" s="8">
        <f>'Protocole Inventaire'!N12/$B$6</f>
        <v>0</v>
      </c>
      <c r="O12" s="8">
        <f>'Protocole Inventaire'!O12/$B$6</f>
        <v>0</v>
      </c>
      <c r="P12" s="8">
        <f>'Protocole Inventaire'!P12/$B$6</f>
        <v>0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3.8961038961038961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Inventaire'!C13/$B$6</f>
        <v>59.740259740259738</v>
      </c>
      <c r="D13" s="8">
        <f>'Protocole Inventaire'!D13/$B$6</f>
        <v>0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0</v>
      </c>
      <c r="I13" s="8">
        <f>'Protocole Inventaire'!I13/$B$6</f>
        <v>35.064935064935064</v>
      </c>
      <c r="J13" s="8">
        <f>'Protocole Inventaire'!J13/$B$6</f>
        <v>22.077922077922079</v>
      </c>
      <c r="K13" s="8">
        <f>'Protocole Inventaire'!K13/$B$6</f>
        <v>0</v>
      </c>
      <c r="L13" s="8">
        <f>'Protocole Inventaire'!L13/$B$6</f>
        <v>0</v>
      </c>
      <c r="M13" s="8">
        <f>'Protocole Inventaire'!M13/$B$6</f>
        <v>0</v>
      </c>
      <c r="N13" s="8">
        <f>'Protocole Inventaire'!N13/$B$6</f>
        <v>0</v>
      </c>
      <c r="O13" s="8">
        <f>'Protocole Inventaire'!O13/$B$6</f>
        <v>0</v>
      </c>
      <c r="P13" s="8">
        <f>'Protocole Inventaire'!P13/$B$6</f>
        <v>0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1.2987012987012987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Inventaire'!C14/$B$6</f>
        <v>48.051948051948052</v>
      </c>
      <c r="D14" s="8">
        <f>'Protocole Inventaire'!D14/$B$6</f>
        <v>0</v>
      </c>
      <c r="E14" s="8">
        <f>'Protocole Inventaire'!E14/$B$6</f>
        <v>0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0</v>
      </c>
      <c r="I14" s="8">
        <f>'Protocole Inventaire'!I14/$B$6</f>
        <v>37.662337662337663</v>
      </c>
      <c r="J14" s="8">
        <f>'Protocole Inventaire'!J14/$B$6</f>
        <v>18.18181818181818</v>
      </c>
      <c r="K14" s="8">
        <f>'Protocole Inventaire'!K14/$B$6</f>
        <v>0</v>
      </c>
      <c r="L14" s="8">
        <f>'Protocole Inventaire'!L14/$B$6</f>
        <v>0</v>
      </c>
      <c r="M14" s="8">
        <f>'Protocole Inventaire'!M14/$B$6</f>
        <v>0</v>
      </c>
      <c r="N14" s="8">
        <f>'Protocole Inventaire'!N14/$B$6</f>
        <v>0</v>
      </c>
      <c r="O14" s="8">
        <f>'Protocole Inventaire'!O14/$B$6</f>
        <v>0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Inventaire'!C15/$B$6</f>
        <v>36.36363636363636</v>
      </c>
      <c r="D15" s="8">
        <f>'Protocole Inventaire'!D15/$B$6</f>
        <v>0</v>
      </c>
      <c r="E15" s="8">
        <f>'Protocole Inventaire'!E15/$B$6</f>
        <v>0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24.675324675324674</v>
      </c>
      <c r="J15" s="8">
        <f>'Protocole Inventaire'!J15/$B$6</f>
        <v>11.688311688311687</v>
      </c>
      <c r="K15" s="8">
        <f>'Protocole Inventaire'!K15/$B$6</f>
        <v>0</v>
      </c>
      <c r="L15" s="8">
        <f>'Protocole Inventaire'!L15/$B$6</f>
        <v>0</v>
      </c>
      <c r="M15" s="8">
        <f>'Protocole Inventaire'!M15/$B$6</f>
        <v>0</v>
      </c>
      <c r="N15" s="8">
        <f>'Protocole Inventaire'!N15/$B$6</f>
        <v>0</v>
      </c>
      <c r="O15" s="8">
        <f>'Protocole Inventaire'!O15/$B$6</f>
        <v>0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Inventaire'!C16/$B$6</f>
        <v>28.571428571428569</v>
      </c>
      <c r="D16" s="8">
        <f>'Protocole Inventaire'!D16/$B$6</f>
        <v>0</v>
      </c>
      <c r="E16" s="8">
        <f>'Protocole Inventaire'!E16/$B$6</f>
        <v>0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18.18181818181818</v>
      </c>
      <c r="J16" s="8">
        <f>'Protocole Inventaire'!J16/$B$6</f>
        <v>3.8961038961038961</v>
      </c>
      <c r="K16" s="8">
        <f>'Protocole Inventaire'!K16/$B$6</f>
        <v>0</v>
      </c>
      <c r="L16" s="8">
        <f>'Protocole Inventaire'!L16/$B$6</f>
        <v>0</v>
      </c>
      <c r="M16" s="8">
        <f>'Protocole Inventaire'!M16/$B$6</f>
        <v>0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Inventaire'!C17/$B$6</f>
        <v>5.1948051948051948</v>
      </c>
      <c r="D17" s="8">
        <f>'Protocole Inventaire'!D17/$B$6</f>
        <v>0</v>
      </c>
      <c r="E17" s="8">
        <f>'Protocole Inventaire'!E17/$B$6</f>
        <v>0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3.8961038961038961</v>
      </c>
      <c r="J17" s="8">
        <f>'Protocole Inventaire'!J17/$B$6</f>
        <v>0</v>
      </c>
      <c r="K17" s="8">
        <f>'Protocole Inventaire'!K17/$B$6</f>
        <v>0</v>
      </c>
      <c r="L17" s="8">
        <f>'Protocole Inventaire'!L17/$B$6</f>
        <v>0</v>
      </c>
      <c r="M17" s="8">
        <f>'Protocole Inventaire'!M17/$B$6</f>
        <v>0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Inventaire'!C18/$B$6</f>
        <v>5.1948051948051948</v>
      </c>
      <c r="D18" s="8">
        <f>'Protocole Inventaire'!D18/$B$6</f>
        <v>0</v>
      </c>
      <c r="E18" s="8">
        <f>'Protocole Inventaire'!E18/$B$6</f>
        <v>0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3.8961038961038961</v>
      </c>
      <c r="J18" s="8">
        <f>'Protocole Inventaire'!J18/$B$6</f>
        <v>0</v>
      </c>
      <c r="K18" s="8">
        <f>'Protocole Inventaire'!K18/$B$6</f>
        <v>0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Inventaire'!C19/$B$6</f>
        <v>1.2987012987012987</v>
      </c>
      <c r="D19" s="8">
        <f>'Protocole Inventaire'!D19/$B$6</f>
        <v>0</v>
      </c>
      <c r="E19" s="8">
        <f>'Protocole Inventaire'!E19/$B$6</f>
        <v>0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0</v>
      </c>
      <c r="J19" s="8">
        <f>'Protocole Inventaire'!J19/$B$6</f>
        <v>0</v>
      </c>
      <c r="K19" s="8">
        <f>'Protocole Inventaire'!K19/$B$6</f>
        <v>0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Inventaire'!C20/$B$6</f>
        <v>0</v>
      </c>
      <c r="D20" s="8">
        <f>'Protocole Inventaire'!D20/$B$6</f>
        <v>0</v>
      </c>
      <c r="E20" s="8">
        <f>'Protocole Inventaire'!E20/$B$6</f>
        <v>0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1.2987012987012987</v>
      </c>
      <c r="J20" s="8">
        <f>'Protocole Inventaire'!J20/$B$6</f>
        <v>0</v>
      </c>
      <c r="K20" s="8">
        <f>'Protocole Inventaire'!K20/$B$6</f>
        <v>0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Inventaire'!C21/$B$6</f>
        <v>0</v>
      </c>
      <c r="D21" s="8">
        <f>'Protocole Inventaire'!D21/$B$6</f>
        <v>0</v>
      </c>
      <c r="E21" s="8">
        <f>'Protocole Inventaire'!E21/$B$6</f>
        <v>0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0</v>
      </c>
      <c r="J21" s="8">
        <f>'Protocole Inventaire'!J21/$B$6</f>
        <v>0</v>
      </c>
      <c r="K21" s="8">
        <f>'Protocole Inventaire'!K21/$B$6</f>
        <v>0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Inventaire'!C22/$B$6</f>
        <v>0</v>
      </c>
      <c r="D22" s="8">
        <f>'Protocole Inventaire'!D22/$B$6</f>
        <v>0</v>
      </c>
      <c r="E22" s="8">
        <f>'Protocole Inventaire'!E22/$B$6</f>
        <v>0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0</v>
      </c>
      <c r="J22" s="8">
        <f>'Protocole Inventaire'!J22/$B$6</f>
        <v>0</v>
      </c>
      <c r="K22" s="8">
        <f>'Protocole Inventaire'!K22/$B$6</f>
        <v>0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Inventaire'!C23/$B$6</f>
        <v>0</v>
      </c>
      <c r="D23" s="8">
        <f>'Protocole Inventaire'!D23/$B$6</f>
        <v>0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0</v>
      </c>
      <c r="J23" s="8">
        <f>'Protocole Inventaire'!J23/$B$6</f>
        <v>0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Inventaire'!C24/$B$6</f>
        <v>0</v>
      </c>
      <c r="D24" s="8">
        <f>'Protocole Inventaire'!D24/$B$6</f>
        <v>0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0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Inventaire'!C25/$B$6</f>
        <v>0</v>
      </c>
      <c r="D25" s="8">
        <f>'Protocole Inventaire'!D25/$B$6</f>
        <v>0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0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Inventaire'!C26/$B$6</f>
        <v>0</v>
      </c>
      <c r="D26" s="8">
        <f>'Protocole Inventaire'!D26/$B$6</f>
        <v>0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Inventaire'!C27/$B$6</f>
        <v>0</v>
      </c>
      <c r="D27" s="8">
        <f>'Protocole Inventaire'!D27/$B$6</f>
        <v>0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Inventaire'!C28/$B$6</f>
        <v>0</v>
      </c>
      <c r="D28" s="8">
        <f>'Protocole Inventaire'!D28/$B$6</f>
        <v>0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Inventaire'!C29/$B$6</f>
        <v>0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1.2987012987012987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25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25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25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47</v>
      </c>
    </row>
    <row r="2" spans="1:19" x14ac:dyDescent="0.25">
      <c r="A2" s="5" t="s">
        <v>48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0.77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Inventaire'!C9*($A9/200)^2*PI()</f>
        <v>0</v>
      </c>
      <c r="D9" s="7">
        <f>'Protocole Inventaire'!D9*($A9/200)^2*PI()</f>
        <v>0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0</v>
      </c>
      <c r="J9" s="7">
        <f>'Protocole Inventaire'!J9*($A9/200)^2*PI()</f>
        <v>0</v>
      </c>
      <c r="K9" s="7">
        <f>'Protocole Inventaire'!K9*($A9/200)^2*PI()</f>
        <v>0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Inventaire'!C10*($A10/200)^2*PI()</f>
        <v>0</v>
      </c>
      <c r="D10" s="8">
        <f>'Protocole Inventaire'!D10*($A10/200)^2*PI()</f>
        <v>0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0</v>
      </c>
      <c r="J10" s="8">
        <f>'Protocole Inventaire'!J10*($A10/200)^2*PI()</f>
        <v>0</v>
      </c>
      <c r="K10" s="8">
        <f>'Protocole Inventaire'!K10*($A10/200)^2*PI()</f>
        <v>0</v>
      </c>
      <c r="L10" s="8">
        <f>'Protocole Inventaire'!L10*($A10/200)^2*PI()</f>
        <v>0</v>
      </c>
      <c r="M10" s="8">
        <f>'Protocole Inventaire'!M10*($A10/200)^2*PI()</f>
        <v>0</v>
      </c>
      <c r="N10" s="8">
        <f>'Protocole Inventaire'!N10*($A10/200)^2*PI()</f>
        <v>0</v>
      </c>
      <c r="O10" s="8">
        <f>'Protocole Inventaire'!O10*($A10/200)^2*PI()</f>
        <v>0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Inventaire'!C11*($A11/200)^2*PI()</f>
        <v>0.78885391531639704</v>
      </c>
      <c r="D11" s="8">
        <f>'Protocole Inventaire'!D11*($A11/200)^2*PI()</f>
        <v>0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</v>
      </c>
      <c r="I11" s="8">
        <f>'Protocole Inventaire'!I11*($A11/200)^2*PI()</f>
        <v>0.73796011432824238</v>
      </c>
      <c r="J11" s="8">
        <f>'Protocole Inventaire'!J11*($A11/200)^2*PI()</f>
        <v>0.30536280592892789</v>
      </c>
      <c r="K11" s="8">
        <f>'Protocole Inventaire'!K11*($A11/200)^2*PI()</f>
        <v>0</v>
      </c>
      <c r="L11" s="8">
        <f>'Protocole Inventaire'!L11*($A11/200)^2*PI()</f>
        <v>0</v>
      </c>
      <c r="M11" s="8">
        <f>'Protocole Inventaire'!M11*($A11/200)^2*PI()</f>
        <v>0</v>
      </c>
      <c r="N11" s="8">
        <f>'Protocole Inventaire'!N11*($A11/200)^2*PI()</f>
        <v>0</v>
      </c>
      <c r="O11" s="8">
        <f>'Protocole Inventaire'!O11*($A11/200)^2*PI()</f>
        <v>0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0.27991590543485056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Inventaire'!C12*($A12/200)^2*PI()</f>
        <v>1.6725839287712059</v>
      </c>
      <c r="D12" s="8">
        <f>'Protocole Inventaire'!D12*($A12/200)^2*PI()</f>
        <v>0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0</v>
      </c>
      <c r="I12" s="8">
        <f>'Protocole Inventaire'!I12*($A12/200)^2*PI()</f>
        <v>1.1784114043615315</v>
      </c>
      <c r="J12" s="8">
        <f>'Protocole Inventaire'!J12*($A12/200)^2*PI()</f>
        <v>0.41814598219280147</v>
      </c>
      <c r="K12" s="8">
        <f>'Protocole Inventaire'!K12*($A12/200)^2*PI()</f>
        <v>0</v>
      </c>
      <c r="L12" s="8">
        <f>'Protocole Inventaire'!L12*($A12/200)^2*PI()</f>
        <v>0</v>
      </c>
      <c r="M12" s="8">
        <f>'Protocole Inventaire'!M12*($A12/200)^2*PI()</f>
        <v>0</v>
      </c>
      <c r="N12" s="8">
        <f>'Protocole Inventaire'!N12*($A12/200)^2*PI()</f>
        <v>0</v>
      </c>
      <c r="O12" s="8">
        <f>'Protocole Inventaire'!O12*($A12/200)^2*PI()</f>
        <v>0</v>
      </c>
      <c r="P12" s="8">
        <f>'Protocole Inventaire'!P12*($A12/200)^2*PI()</f>
        <v>0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0.11403981332530949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Inventaire'!C13*($A13/200)^2*PI()</f>
        <v>2.4422741289007055</v>
      </c>
      <c r="D13" s="8">
        <f>'Protocole Inventaire'!D13*($A13/200)^2*PI()</f>
        <v>0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</v>
      </c>
      <c r="I13" s="8">
        <f>'Protocole Inventaire'!I13*($A13/200)^2*PI()</f>
        <v>1.4335087278330227</v>
      </c>
      <c r="J13" s="8">
        <f>'Protocole Inventaire'!J13*($A13/200)^2*PI()</f>
        <v>0.90257956937634776</v>
      </c>
      <c r="K13" s="8">
        <f>'Protocole Inventaire'!K13*($A13/200)^2*PI()</f>
        <v>0</v>
      </c>
      <c r="L13" s="8">
        <f>'Protocole Inventaire'!L13*($A13/200)^2*PI()</f>
        <v>0</v>
      </c>
      <c r="M13" s="8">
        <f>'Protocole Inventaire'!M13*($A13/200)^2*PI()</f>
        <v>0</v>
      </c>
      <c r="N13" s="8">
        <f>'Protocole Inventaire'!N13*($A13/200)^2*PI()</f>
        <v>0</v>
      </c>
      <c r="O13" s="8">
        <f>'Protocole Inventaire'!O13*($A13/200)^2*PI()</f>
        <v>0</v>
      </c>
      <c r="P13" s="8">
        <f>'Protocole Inventaire'!P13*($A13/200)^2*PI()</f>
        <v>0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5.3092915845667513E-2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Inventaire'!C14*($A14/200)^2*PI()</f>
        <v>2.6153758841135026</v>
      </c>
      <c r="D14" s="8">
        <f>'Protocole Inventaire'!D14*($A14/200)^2*PI()</f>
        <v>0</v>
      </c>
      <c r="E14" s="8">
        <f>'Protocole Inventaire'!E14*($A14/200)^2*PI()</f>
        <v>0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0</v>
      </c>
      <c r="I14" s="8">
        <f>'Protocole Inventaire'!I14*($A14/200)^2*PI()</f>
        <v>2.04988920646734</v>
      </c>
      <c r="J14" s="8">
        <f>'Protocole Inventaire'!J14*($A14/200)^2*PI()</f>
        <v>0.98960168588078479</v>
      </c>
      <c r="K14" s="8">
        <f>'Protocole Inventaire'!K14*($A14/200)^2*PI()</f>
        <v>0</v>
      </c>
      <c r="L14" s="8">
        <f>'Protocole Inventaire'!L14*($A14/200)^2*PI()</f>
        <v>0</v>
      </c>
      <c r="M14" s="8">
        <f>'Protocole Inventaire'!M14*($A14/200)^2*PI()</f>
        <v>0</v>
      </c>
      <c r="N14" s="8">
        <f>'Protocole Inventaire'!N14*($A14/200)^2*PI()</f>
        <v>0</v>
      </c>
      <c r="O14" s="8">
        <f>'Protocole Inventaire'!O14*($A14/200)^2*PI()</f>
        <v>0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Inventaire'!C15*($A15/200)^2*PI()</f>
        <v>2.5421767752848612</v>
      </c>
      <c r="D15" s="8">
        <f>'Protocole Inventaire'!D15*($A15/200)^2*PI()</f>
        <v>0</v>
      </c>
      <c r="E15" s="8">
        <f>'Protocole Inventaire'!E15*($A15/200)^2*PI()</f>
        <v>0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1.7250485260861559</v>
      </c>
      <c r="J15" s="8">
        <f>'Protocole Inventaire'!J15*($A15/200)^2*PI()</f>
        <v>0.8171282491987053</v>
      </c>
      <c r="K15" s="8">
        <f>'Protocole Inventaire'!K15*($A15/200)^2*PI()</f>
        <v>0</v>
      </c>
      <c r="L15" s="8">
        <f>'Protocole Inventaire'!L15*($A15/200)^2*PI()</f>
        <v>0</v>
      </c>
      <c r="M15" s="8">
        <f>'Protocole Inventaire'!M15*($A15/200)^2*PI()</f>
        <v>0</v>
      </c>
      <c r="N15" s="8">
        <f>'Protocole Inventaire'!N15*($A15/200)^2*PI()</f>
        <v>0</v>
      </c>
      <c r="O15" s="8">
        <f>'Protocole Inventaire'!O15*($A15/200)^2*PI()</f>
        <v>0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Inventaire'!C16*($A16/200)^2*PI()</f>
        <v>2.4950528854810137</v>
      </c>
      <c r="D16" s="8">
        <f>'Protocole Inventaire'!D16*($A16/200)^2*PI()</f>
        <v>0</v>
      </c>
      <c r="E16" s="8">
        <f>'Protocole Inventaire'!E16*($A16/200)^2*PI()</f>
        <v>0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1.5877609271242814</v>
      </c>
      <c r="J16" s="8">
        <f>'Protocole Inventaire'!J16*($A16/200)^2*PI()</f>
        <v>0.34023448438377463</v>
      </c>
      <c r="K16" s="8">
        <f>'Protocole Inventaire'!K16*($A16/200)^2*PI()</f>
        <v>0</v>
      </c>
      <c r="L16" s="8">
        <f>'Protocole Inventaire'!L16*($A16/200)^2*PI()</f>
        <v>0</v>
      </c>
      <c r="M16" s="8">
        <f>'Protocole Inventaire'!M16*($A16/200)^2*PI()</f>
        <v>0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Inventaire'!C17*($A17/200)^2*PI()</f>
        <v>0.55417694409323948</v>
      </c>
      <c r="D17" s="8">
        <f>'Protocole Inventaire'!D17*($A17/200)^2*PI()</f>
        <v>0</v>
      </c>
      <c r="E17" s="8">
        <f>'Protocole Inventaire'!E17*($A17/200)^2*PI()</f>
        <v>0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0.41563270806992952</v>
      </c>
      <c r="J17" s="8">
        <f>'Protocole Inventaire'!J17*($A17/200)^2*PI()</f>
        <v>0</v>
      </c>
      <c r="K17" s="8">
        <f>'Protocole Inventaire'!K17*($A17/200)^2*PI()</f>
        <v>0</v>
      </c>
      <c r="L17" s="8">
        <f>'Protocole Inventaire'!L17*($A17/200)^2*PI()</f>
        <v>0</v>
      </c>
      <c r="M17" s="8">
        <f>'Protocole Inventaire'!M17*($A17/200)^2*PI()</f>
        <v>0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Inventaire'!C18*($A18/200)^2*PI()</f>
        <v>0.66476100549960027</v>
      </c>
      <c r="D18" s="8">
        <f>'Protocole Inventaire'!D18*($A18/200)^2*PI()</f>
        <v>0</v>
      </c>
      <c r="E18" s="8">
        <f>'Protocole Inventaire'!E18*($A18/200)^2*PI()</f>
        <v>0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0.4985707541247002</v>
      </c>
      <c r="J18" s="8">
        <f>'Protocole Inventaire'!J18*($A18/200)^2*PI()</f>
        <v>0</v>
      </c>
      <c r="K18" s="8">
        <f>'Protocole Inventaire'!K18*($A18/200)^2*PI()</f>
        <v>0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Inventaire'!C19*($A19/200)^2*PI()</f>
        <v>0.19634954084936207</v>
      </c>
      <c r="D19" s="8">
        <f>'Protocole Inventaire'!D19*($A19/200)^2*PI()</f>
        <v>0</v>
      </c>
      <c r="E19" s="8">
        <f>'Protocole Inventaire'!E19*($A19/200)^2*PI()</f>
        <v>0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0</v>
      </c>
      <c r="J19" s="8">
        <f>'Protocole Inventaire'!J19*($A19/200)^2*PI()</f>
        <v>0</v>
      </c>
      <c r="K19" s="8">
        <f>'Protocole Inventaire'!K19*($A19/200)^2*PI()</f>
        <v>0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Inventaire'!C20*($A20/200)^2*PI()</f>
        <v>0</v>
      </c>
      <c r="D20" s="8">
        <f>'Protocole Inventaire'!D20*($A20/200)^2*PI()</f>
        <v>0</v>
      </c>
      <c r="E20" s="8">
        <f>'Protocole Inventaire'!E20*($A20/200)^2*PI()</f>
        <v>0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0.22902210444669593</v>
      </c>
      <c r="J20" s="8">
        <f>'Protocole Inventaire'!J20*($A20/200)^2*PI()</f>
        <v>0</v>
      </c>
      <c r="K20" s="8">
        <f>'Protocole Inventaire'!K20*($A20/200)^2*PI()</f>
        <v>0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Inventaire'!C21*($A21/200)^2*PI()</f>
        <v>0</v>
      </c>
      <c r="D21" s="8">
        <f>'Protocole Inventaire'!D21*($A21/200)^2*PI()</f>
        <v>0</v>
      </c>
      <c r="E21" s="8">
        <f>'Protocole Inventaire'!E21*($A21/200)^2*PI()</f>
        <v>0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0</v>
      </c>
      <c r="J21" s="8">
        <f>'Protocole Inventaire'!J21*($A21/200)^2*PI()</f>
        <v>0</v>
      </c>
      <c r="K21" s="8">
        <f>'Protocole Inventaire'!K21*($A21/200)^2*PI()</f>
        <v>0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0</v>
      </c>
      <c r="D22" s="8">
        <f>'Protocole Inventaire'!D22*($A22/200)^2*PI()</f>
        <v>0</v>
      </c>
      <c r="E22" s="8">
        <f>'Protocole Inventaire'!E22*($A22/200)^2*PI()</f>
        <v>0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0</v>
      </c>
      <c r="J22" s="8">
        <f>'Protocole Inventaire'!J22*($A22/200)^2*PI()</f>
        <v>0</v>
      </c>
      <c r="K22" s="8">
        <f>'Protocole Inventaire'!K22*($A22/200)^2*PI()</f>
        <v>0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Inventaire'!C23*($A23/200)^2*PI()</f>
        <v>0</v>
      </c>
      <c r="D23" s="8">
        <f>'Protocole Inventaire'!D23*($A23/200)^2*PI()</f>
        <v>0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0</v>
      </c>
      <c r="J23" s="8">
        <f>'Protocole Inventaire'!J23*($A23/200)^2*PI()</f>
        <v>0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Inventaire'!C24*($A24/200)^2*PI()</f>
        <v>0</v>
      </c>
      <c r="D24" s="8">
        <f>'Protocole Inventaire'!D24*($A24/200)^2*PI()</f>
        <v>0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Inventaire'!C25*($A25/200)^2*PI()</f>
        <v>0</v>
      </c>
      <c r="D25" s="8">
        <f>'Protocole Inventaire'!D25*($A25/200)^2*PI()</f>
        <v>0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Inventaire'!C26*($A26/200)^2*PI()</f>
        <v>0</v>
      </c>
      <c r="D26" s="8">
        <f>'Protocole Inventaire'!D26*($A26/200)^2*PI()</f>
        <v>0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Inventaire'!C27*($A27/200)^2*PI()</f>
        <v>0</v>
      </c>
      <c r="D27" s="8">
        <f>'Protocole Inventaire'!D27*($A27/200)^2*PI()</f>
        <v>0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Inventaire'!C28*($A28/200)^2*PI()</f>
        <v>0</v>
      </c>
      <c r="D28" s="8">
        <f>'Protocole Inventaire'!D28*($A28/200)^2*PI()</f>
        <v>0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Inventaire'!C29*($A29/200)^2*PI()</f>
        <v>0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0.69397781717798523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25">
      <c r="A53" t="s">
        <v>49</v>
      </c>
      <c r="B53" t="s">
        <v>2</v>
      </c>
      <c r="C53">
        <f>SUM(C9:C51)</f>
        <v>13.971605008309886</v>
      </c>
      <c r="D53">
        <f t="shared" ref="D53:S53" si="0">SUM(D9:D51)</f>
        <v>0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10.549782290019886</v>
      </c>
      <c r="J53">
        <f t="shared" si="0"/>
        <v>3.7730527769613422</v>
      </c>
      <c r="K53">
        <f t="shared" si="0"/>
        <v>0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0.44704863460582756</v>
      </c>
      <c r="T53">
        <f>SUM(C53:S53)</f>
        <v>28.741488709896942</v>
      </c>
    </row>
    <row r="54" spans="1:20" x14ac:dyDescent="0.25">
      <c r="A54" t="s">
        <v>49</v>
      </c>
      <c r="B54" t="s">
        <v>30</v>
      </c>
      <c r="C54">
        <f>C53/$B$6</f>
        <v>18.14494156923362</v>
      </c>
      <c r="D54">
        <f t="shared" ref="D54:S54" si="1">D53/$B$6</f>
        <v>0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13.701015961064787</v>
      </c>
      <c r="J54">
        <f t="shared" si="1"/>
        <v>4.9000685415082366</v>
      </c>
      <c r="K54">
        <f t="shared" si="1"/>
        <v>0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0.5805826423452306</v>
      </c>
      <c r="T54">
        <f>SUM(C54:S54)</f>
        <v>37.326608714151867</v>
      </c>
    </row>
    <row r="55" spans="1:20" x14ac:dyDescent="0.25">
      <c r="A55" t="s">
        <v>49</v>
      </c>
      <c r="B55" t="s">
        <v>50</v>
      </c>
      <c r="C55">
        <f>C54/$T54</f>
        <v>0.48611278105085975</v>
      </c>
      <c r="D55">
        <f t="shared" ref="D55:S55" si="2">D54/$T54</f>
        <v>0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0.36705761474307835</v>
      </c>
      <c r="J55">
        <f t="shared" si="2"/>
        <v>0.13127548176243622</v>
      </c>
      <c r="K55">
        <f t="shared" si="2"/>
        <v>0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1.5554122443625872E-2</v>
      </c>
      <c r="T55">
        <f>SUM(C55:S55)</f>
        <v>1.0000000000000002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51</v>
      </c>
    </row>
    <row r="2" spans="1:19" x14ac:dyDescent="0.25">
      <c r="A2" s="5" t="s">
        <v>52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0.77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Inventaire'!C9*$B9</f>
        <v>0</v>
      </c>
      <c r="D9" s="7">
        <f>'Protocole Inventaire'!D9*$B9</f>
        <v>0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0</v>
      </c>
      <c r="J9" s="7">
        <f>'Protocole Inventaire'!J9*$B9</f>
        <v>0</v>
      </c>
      <c r="K9" s="7">
        <f>'Protocole Inventaire'!K9*$B9</f>
        <v>0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Inventaire'!C10*$B10</f>
        <v>0</v>
      </c>
      <c r="D10" s="8">
        <f>'Protocole Inventaire'!D10*$B10</f>
        <v>0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0</v>
      </c>
      <c r="J10" s="8">
        <f>'Protocole Inventaire'!J10*$B10</f>
        <v>0</v>
      </c>
      <c r="K10" s="8">
        <f>'Protocole Inventaire'!K10*$B10</f>
        <v>0</v>
      </c>
      <c r="L10" s="8">
        <f>'Protocole Inventaire'!L10*$B10</f>
        <v>0</v>
      </c>
      <c r="M10" s="8">
        <f>'Protocole Inventaire'!M10*$B10</f>
        <v>0</v>
      </c>
      <c r="N10" s="8">
        <f>'Protocole Inventaire'!N10*$B10</f>
        <v>0</v>
      </c>
      <c r="O10" s="8">
        <f>'Protocole Inventaire'!O10*$B10</f>
        <v>0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Inventaire'!C11*$B11</f>
        <v>5.58</v>
      </c>
      <c r="D11" s="8">
        <f>'Protocole Inventaire'!D11*$B11</f>
        <v>0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0</v>
      </c>
      <c r="I11" s="8">
        <f>'Protocole Inventaire'!I11*$B11</f>
        <v>5.22</v>
      </c>
      <c r="J11" s="8">
        <f>'Protocole Inventaire'!J11*$B11</f>
        <v>2.16</v>
      </c>
      <c r="K11" s="8">
        <f>'Protocole Inventaire'!K11*$B11</f>
        <v>0</v>
      </c>
      <c r="L11" s="8">
        <f>'Protocole Inventaire'!L11*$B11</f>
        <v>0</v>
      </c>
      <c r="M11" s="8">
        <f>'Protocole Inventaire'!M11*$B11</f>
        <v>0</v>
      </c>
      <c r="N11" s="8">
        <f>'Protocole Inventaire'!N11*$B11</f>
        <v>0</v>
      </c>
      <c r="O11" s="8">
        <f>'Protocole Inventaire'!O11*$B11</f>
        <v>0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1.98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Inventaire'!C12*$B12</f>
        <v>12.76</v>
      </c>
      <c r="D12" s="8">
        <f>'Protocole Inventaire'!D12*$B12</f>
        <v>0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0</v>
      </c>
      <c r="I12" s="8">
        <f>'Protocole Inventaire'!I12*$B12</f>
        <v>8.99</v>
      </c>
      <c r="J12" s="8">
        <f>'Protocole Inventaire'!J12*$B12</f>
        <v>3.19</v>
      </c>
      <c r="K12" s="8">
        <f>'Protocole Inventaire'!K12*$B12</f>
        <v>0</v>
      </c>
      <c r="L12" s="8">
        <f>'Protocole Inventaire'!L12*$B12</f>
        <v>0</v>
      </c>
      <c r="M12" s="8">
        <f>'Protocole Inventaire'!M12*$B12</f>
        <v>0</v>
      </c>
      <c r="N12" s="8">
        <f>'Protocole Inventaire'!N12*$B12</f>
        <v>0</v>
      </c>
      <c r="O12" s="8">
        <f>'Protocole Inventaire'!O12*$B12</f>
        <v>0</v>
      </c>
      <c r="P12" s="8">
        <f>'Protocole Inventaire'!P12*$B12</f>
        <v>0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0.86999999999999988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Inventaire'!C13*$B13</f>
        <v>21.16</v>
      </c>
      <c r="D13" s="8">
        <f>'Protocole Inventaire'!D13*$B13</f>
        <v>0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</v>
      </c>
      <c r="I13" s="8">
        <f>'Protocole Inventaire'!I13*$B13</f>
        <v>12.42</v>
      </c>
      <c r="J13" s="8">
        <f>'Protocole Inventaire'!J13*$B13</f>
        <v>7.82</v>
      </c>
      <c r="K13" s="8">
        <f>'Protocole Inventaire'!K13*$B13</f>
        <v>0</v>
      </c>
      <c r="L13" s="8">
        <f>'Protocole Inventaire'!L13*$B13</f>
        <v>0</v>
      </c>
      <c r="M13" s="8">
        <f>'Protocole Inventaire'!M13*$B13</f>
        <v>0</v>
      </c>
      <c r="N13" s="8">
        <f>'Protocole Inventaire'!N13*$B13</f>
        <v>0</v>
      </c>
      <c r="O13" s="8">
        <f>'Protocole Inventaire'!O13*$B13</f>
        <v>0</v>
      </c>
      <c r="P13" s="8">
        <f>'Protocole Inventaire'!P13*$B13</f>
        <v>0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0.46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Inventaire'!C14*$B14</f>
        <v>24.790000000000003</v>
      </c>
      <c r="D14" s="8">
        <f>'Protocole Inventaire'!D14*$B14</f>
        <v>0</v>
      </c>
      <c r="E14" s="8">
        <f>'Protocole Inventaire'!E14*$B14</f>
        <v>0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0</v>
      </c>
      <c r="I14" s="8">
        <f>'Protocole Inventaire'!I14*$B14</f>
        <v>19.43</v>
      </c>
      <c r="J14" s="8">
        <f>'Protocole Inventaire'!J14*$B14</f>
        <v>9.3800000000000008</v>
      </c>
      <c r="K14" s="8">
        <f>'Protocole Inventaire'!K14*$B14</f>
        <v>0</v>
      </c>
      <c r="L14" s="8">
        <f>'Protocole Inventaire'!L14*$B14</f>
        <v>0</v>
      </c>
      <c r="M14" s="8">
        <f>'Protocole Inventaire'!M14*$B14</f>
        <v>0</v>
      </c>
      <c r="N14" s="8">
        <f>'Protocole Inventaire'!N14*$B14</f>
        <v>0</v>
      </c>
      <c r="O14" s="8">
        <f>'Protocole Inventaire'!O14*$B14</f>
        <v>0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Inventaire'!C15*$B15</f>
        <v>25.76</v>
      </c>
      <c r="D15" s="8">
        <f>'Protocole Inventaire'!D15*$B15</f>
        <v>0</v>
      </c>
      <c r="E15" s="8">
        <f>'Protocole Inventaire'!E15*$B15</f>
        <v>0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17.48</v>
      </c>
      <c r="J15" s="8">
        <f>'Protocole Inventaire'!J15*$B15</f>
        <v>8.2800000000000011</v>
      </c>
      <c r="K15" s="8">
        <f>'Protocole Inventaire'!K15*$B15</f>
        <v>0</v>
      </c>
      <c r="L15" s="8">
        <f>'Protocole Inventaire'!L15*$B15</f>
        <v>0</v>
      </c>
      <c r="M15" s="8">
        <f>'Protocole Inventaire'!M15*$B15</f>
        <v>0</v>
      </c>
      <c r="N15" s="8">
        <f>'Protocole Inventaire'!N15*$B15</f>
        <v>0</v>
      </c>
      <c r="O15" s="8">
        <f>'Protocole Inventaire'!O15*$B15</f>
        <v>0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Inventaire'!C16*$B16</f>
        <v>26.619999999999997</v>
      </c>
      <c r="D16" s="8">
        <f>'Protocole Inventaire'!D16*$B16</f>
        <v>0</v>
      </c>
      <c r="E16" s="8">
        <f>'Protocole Inventaire'!E16*$B16</f>
        <v>0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16.939999999999998</v>
      </c>
      <c r="J16" s="8">
        <f>'Protocole Inventaire'!J16*$B16</f>
        <v>3.63</v>
      </c>
      <c r="K16" s="8">
        <f>'Protocole Inventaire'!K16*$B16</f>
        <v>0</v>
      </c>
      <c r="L16" s="8">
        <f>'Protocole Inventaire'!L16*$B16</f>
        <v>0</v>
      </c>
      <c r="M16" s="8">
        <f>'Protocole Inventaire'!M16*$B16</f>
        <v>0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Inventaire'!C17*$B17</f>
        <v>6.24</v>
      </c>
      <c r="D17" s="8">
        <f>'Protocole Inventaire'!D17*$B17</f>
        <v>0</v>
      </c>
      <c r="E17" s="8">
        <f>'Protocole Inventaire'!E17*$B17</f>
        <v>0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4.68</v>
      </c>
      <c r="J17" s="8">
        <f>'Protocole Inventaire'!J17*$B17</f>
        <v>0</v>
      </c>
      <c r="K17" s="8">
        <f>'Protocole Inventaire'!K17*$B17</f>
        <v>0</v>
      </c>
      <c r="L17" s="8">
        <f>'Protocole Inventaire'!L17*$B17</f>
        <v>0</v>
      </c>
      <c r="M17" s="8">
        <f>'Protocole Inventaire'!M17*$B17</f>
        <v>0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Inventaire'!C18*$B18</f>
        <v>7.72</v>
      </c>
      <c r="D18" s="8">
        <f>'Protocole Inventaire'!D18*$B18</f>
        <v>0</v>
      </c>
      <c r="E18" s="8">
        <f>'Protocole Inventaire'!E18*$B18</f>
        <v>0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5.79</v>
      </c>
      <c r="J18" s="8">
        <f>'Protocole Inventaire'!J18*$B18</f>
        <v>0</v>
      </c>
      <c r="K18" s="8">
        <f>'Protocole Inventaire'!K18*$B18</f>
        <v>0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Inventaire'!C19*$B19</f>
        <v>2.35</v>
      </c>
      <c r="D19" s="8">
        <f>'Protocole Inventaire'!D19*$B19</f>
        <v>0</v>
      </c>
      <c r="E19" s="8">
        <f>'Protocole Inventaire'!E19*$B19</f>
        <v>0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0</v>
      </c>
      <c r="J19" s="8">
        <f>'Protocole Inventaire'!J19*$B19</f>
        <v>0</v>
      </c>
      <c r="K19" s="8">
        <f>'Protocole Inventaire'!K19*$B19</f>
        <v>0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Inventaire'!C20*$B20</f>
        <v>0</v>
      </c>
      <c r="D20" s="8">
        <f>'Protocole Inventaire'!D20*$B20</f>
        <v>0</v>
      </c>
      <c r="E20" s="8">
        <f>'Protocole Inventaire'!E20*$B20</f>
        <v>0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2.79</v>
      </c>
      <c r="J20" s="8">
        <f>'Protocole Inventaire'!J20*$B20</f>
        <v>0</v>
      </c>
      <c r="K20" s="8">
        <f>'Protocole Inventaire'!K20*$B20</f>
        <v>0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Inventaire'!C21*$B21</f>
        <v>0</v>
      </c>
      <c r="D21" s="8">
        <f>'Protocole Inventaire'!D21*$B21</f>
        <v>0</v>
      </c>
      <c r="E21" s="8">
        <f>'Protocole Inventaire'!E21*$B21</f>
        <v>0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0</v>
      </c>
      <c r="J21" s="8">
        <f>'Protocole Inventaire'!J21*$B21</f>
        <v>0</v>
      </c>
      <c r="K21" s="8">
        <f>'Protocole Inventaire'!K21*$B21</f>
        <v>0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Inventaire'!C22*$B22</f>
        <v>0</v>
      </c>
      <c r="D22" s="8">
        <f>'Protocole Inventaire'!D22*$B22</f>
        <v>0</v>
      </c>
      <c r="E22" s="8">
        <f>'Protocole Inventaire'!E22*$B22</f>
        <v>0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0</v>
      </c>
      <c r="J22" s="8">
        <f>'Protocole Inventaire'!J22*$B22</f>
        <v>0</v>
      </c>
      <c r="K22" s="8">
        <f>'Protocole Inventaire'!K22*$B22</f>
        <v>0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Inventaire'!C23*$B23</f>
        <v>0</v>
      </c>
      <c r="D23" s="8">
        <f>'Protocole Inventaire'!D23*$B23</f>
        <v>0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0</v>
      </c>
      <c r="J23" s="8">
        <f>'Protocole Inventaire'!J23*$B23</f>
        <v>0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Inventaire'!C24*$B24</f>
        <v>0</v>
      </c>
      <c r="D24" s="8">
        <f>'Protocole Inventaire'!D24*$B24</f>
        <v>0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0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Inventaire'!C25*$B25</f>
        <v>0</v>
      </c>
      <c r="D25" s="8">
        <f>'Protocole Inventaire'!D25*$B25</f>
        <v>0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0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Inventaire'!C26*$B26</f>
        <v>0</v>
      </c>
      <c r="D26" s="8">
        <f>'Protocole Inventaire'!D26*$B26</f>
        <v>0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Inventaire'!C27*$B27</f>
        <v>0</v>
      </c>
      <c r="D27" s="8">
        <f>'Protocole Inventaire'!D27*$B27</f>
        <v>0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Inventaire'!C28*$B28</f>
        <v>0</v>
      </c>
      <c r="D28" s="8">
        <f>'Protocole Inventaire'!D28*$B28</f>
        <v>0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Inventaire'!C29*$B29</f>
        <v>0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9.3874999999999993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25">
      <c r="A53" t="s">
        <v>53</v>
      </c>
      <c r="B53" t="s">
        <v>2</v>
      </c>
      <c r="C53">
        <f>SUM(C9:C51)</f>
        <v>132.98000000000002</v>
      </c>
      <c r="D53">
        <f t="shared" ref="D53:S53" si="0">SUM(D9:D51)</f>
        <v>0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103.12750000000001</v>
      </c>
      <c r="J53">
        <f t="shared" si="0"/>
        <v>34.46</v>
      </c>
      <c r="K53">
        <f t="shared" si="0"/>
        <v>0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3.3099999999999996</v>
      </c>
      <c r="T53">
        <f>SUM(C53:S53)</f>
        <v>273.8775</v>
      </c>
    </row>
    <row r="54" spans="1:20" x14ac:dyDescent="0.25">
      <c r="A54" t="s">
        <v>53</v>
      </c>
      <c r="B54" t="s">
        <v>30</v>
      </c>
      <c r="C54">
        <f>C53/$B$6</f>
        <v>172.70129870129873</v>
      </c>
      <c r="D54">
        <f t="shared" ref="D54:S54" si="1">D53/$B$6</f>
        <v>0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133.93181818181819</v>
      </c>
      <c r="J54">
        <f t="shared" si="1"/>
        <v>44.753246753246756</v>
      </c>
      <c r="K54">
        <f t="shared" si="1"/>
        <v>0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4.2987012987012978</v>
      </c>
      <c r="T54">
        <f>SUM(C54:S54)</f>
        <v>355.68506493506499</v>
      </c>
    </row>
    <row r="55" spans="1:20" x14ac:dyDescent="0.25">
      <c r="A55" t="s">
        <v>53</v>
      </c>
      <c r="B55" t="s">
        <v>50</v>
      </c>
      <c r="C55">
        <f>C54/$T54</f>
        <v>0.48554554499730718</v>
      </c>
      <c r="D55">
        <f t="shared" ref="D55:S55" si="2">D54/$T54</f>
        <v>0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0.37654608355925545</v>
      </c>
      <c r="J55">
        <f t="shared" si="2"/>
        <v>0.12582267619647469</v>
      </c>
      <c r="K55">
        <f t="shared" si="2"/>
        <v>0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1.2085695246962598E-2</v>
      </c>
      <c r="T55">
        <f>SUM(C55:S55)</f>
        <v>0.99999999999999989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Louise Meister</cp:lastModifiedBy>
  <dcterms:created xsi:type="dcterms:W3CDTF">2022-03-10T11:48:40Z</dcterms:created>
  <dcterms:modified xsi:type="dcterms:W3CDTF">2025-05-26T08:37:38Z</dcterms:modified>
</cp:coreProperties>
</file>