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404564\Downloads\Neuer Ordner\"/>
    </mc:Choice>
  </mc:AlternateContent>
  <bookViews>
    <workbookView xWindow="0" yWindow="0" windowWidth="28800" windowHeight="13950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6" l="1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1" i="5" l="1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6" l="1"/>
  <c r="G30" i="6"/>
  <c r="K30" i="6"/>
  <c r="O30" i="6"/>
  <c r="S30" i="6"/>
  <c r="D30" i="6"/>
  <c r="H30" i="6"/>
  <c r="L30" i="6"/>
  <c r="P30" i="6"/>
  <c r="E30" i="6"/>
  <c r="I30" i="6"/>
  <c r="M30" i="6"/>
  <c r="Q30" i="6"/>
  <c r="F30" i="6"/>
  <c r="J30" i="6"/>
  <c r="N30" i="6"/>
  <c r="R30" i="6"/>
  <c r="E30" i="5"/>
  <c r="I30" i="5"/>
  <c r="M30" i="5"/>
  <c r="Q30" i="5"/>
  <c r="F30" i="5"/>
  <c r="J30" i="5"/>
  <c r="N30" i="5"/>
  <c r="R30" i="5"/>
  <c r="C30" i="5"/>
  <c r="G30" i="5"/>
  <c r="K30" i="5"/>
  <c r="O30" i="5"/>
  <c r="S30" i="5"/>
  <c r="D30" i="5"/>
  <c r="H30" i="5"/>
  <c r="L30" i="5"/>
  <c r="P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<sst xmlns="http://schemas.openxmlformats.org/spreadsheetml/2006/main" count="155" uniqueCount="52">
  <si>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</si>
  <si>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</si>
  <si>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</si>
  <si>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</si>
  <si>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</si>
  <si>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</si>
  <si>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</si>
  <si>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</si>
  <si>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</si>
  <si>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</si>
  <si>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</si>
  <si>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</si>
  <si>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</si>
  <si>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</si>
  <si>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</si>
  <si>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</si>
  <si>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</si>
  <si>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</si>
  <si>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</si>
  <si>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</si>
  <si>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</si>
  <si>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</si>
  <si>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</si>
  <si>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</si>
  <si>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</si>
  <si>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</si>
  <si>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</si>
  <si>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</si>
  <si>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</si>
  <si>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</si>
  <si>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</si>
  <si>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</si>
  <si>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</si>
  <si>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</si>
  <si>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</si>
  <si>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</si>
  <si>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</si>
  <si>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</si>
  <si>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</si>
  <si>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</si>
  <si>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</si>
  <si>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</si>
  <si>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</si>
  <si>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</si>
  <si>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</si>
  <si>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</si>
  <si>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</si>
  <si>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…</t>
  </si>
  <si>
    <t>Arve</t>
  </si>
  <si>
    <t>Eichen</t>
  </si>
  <si>
    <t>Kastanie</t>
  </si>
  <si>
    <t>WF03 Blatterberg Malters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</si>
</sst>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O16" sqref="O16"/>
    </sheetView>
  </sheetViews>
  <sheetFormatPr baseColWidth="10" defaultColWidth="11" defaultRowHeight="15.75" x14ac:dyDescent="0.25"/>
  <cols>
    <col min="1" max="1" width="17.875" style="12" customWidth="1"/>
    <col min="2" max="2" width="12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51</v>
      </c>
    </row>
    <row r="4" spans="1:19" x14ac:dyDescent="0.25">
      <c r="A4" s="13" t="s">
        <v>16</v>
      </c>
      <c r="B4" s="28">
        <v>40361</v>
      </c>
    </row>
    <row r="5" spans="1:19" x14ac:dyDescent="0.25">
      <c r="A5" s="13" t="s">
        <v>17</v>
      </c>
      <c r="B5" s="10" t="s">
        <v>47</v>
      </c>
    </row>
    <row r="6" spans="1:19" x14ac:dyDescent="0.25">
      <c r="A6" s="13" t="s">
        <v>18</v>
      </c>
      <c r="B6" s="6">
        <v>1.3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48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49</v>
      </c>
      <c r="Q8" s="15" t="s">
        <v>50</v>
      </c>
      <c r="R8" s="15" t="s">
        <v>12</v>
      </c>
      <c r="S8" s="15" t="s">
        <v>4</v>
      </c>
    </row>
    <row r="9" spans="1:19" x14ac:dyDescent="0.25">
      <c r="A9" s="7">
        <v>14</v>
      </c>
      <c r="B9" s="7">
        <v>0.15</v>
      </c>
      <c r="C9" s="7"/>
      <c r="D9" s="7"/>
      <c r="E9" s="7"/>
      <c r="F9" s="7"/>
      <c r="G9" s="7"/>
      <c r="H9" s="7"/>
      <c r="I9" s="7">
        <v>17</v>
      </c>
      <c r="J9" s="7">
        <v>1</v>
      </c>
      <c r="K9" s="7">
        <v>2</v>
      </c>
      <c r="L9" s="7"/>
      <c r="M9" s="7"/>
      <c r="N9" s="7"/>
      <c r="O9" s="7">
        <v>2</v>
      </c>
      <c r="P9" s="7"/>
      <c r="Q9" s="7"/>
      <c r="R9" s="7"/>
      <c r="S9" s="7"/>
    </row>
    <row r="10" spans="1:19" x14ac:dyDescent="0.25">
      <c r="A10" s="8">
        <v>18</v>
      </c>
      <c r="B10" s="8">
        <v>0.25</v>
      </c>
      <c r="C10" s="8">
        <v>1</v>
      </c>
      <c r="D10" s="8">
        <v>6</v>
      </c>
      <c r="E10" s="8"/>
      <c r="F10" s="8"/>
      <c r="G10" s="8"/>
      <c r="H10" s="8"/>
      <c r="I10" s="8">
        <v>10</v>
      </c>
      <c r="J10" s="8"/>
      <c r="K10" s="8">
        <v>1</v>
      </c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22</v>
      </c>
      <c r="B11" s="8">
        <v>0.4</v>
      </c>
      <c r="C11" s="8">
        <v>2</v>
      </c>
      <c r="D11" s="8">
        <v>6</v>
      </c>
      <c r="E11" s="8"/>
      <c r="F11" s="8"/>
      <c r="G11" s="8"/>
      <c r="H11" s="8"/>
      <c r="I11" s="8">
        <v>17</v>
      </c>
      <c r="J11" s="8"/>
      <c r="K11" s="8">
        <v>1</v>
      </c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26</v>
      </c>
      <c r="B12" s="8">
        <v>0.6</v>
      </c>
      <c r="C12" s="8">
        <v>2</v>
      </c>
      <c r="D12" s="8">
        <v>3</v>
      </c>
      <c r="E12" s="8"/>
      <c r="F12" s="8"/>
      <c r="G12" s="8"/>
      <c r="H12" s="8"/>
      <c r="I12" s="8">
        <v>11</v>
      </c>
      <c r="J12" s="8">
        <v>2</v>
      </c>
      <c r="K12" s="8">
        <v>3</v>
      </c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30</v>
      </c>
      <c r="B13" s="8">
        <v>0.85</v>
      </c>
      <c r="C13" s="8">
        <v>1</v>
      </c>
      <c r="D13" s="8">
        <v>3</v>
      </c>
      <c r="E13" s="8"/>
      <c r="F13" s="8"/>
      <c r="G13" s="8"/>
      <c r="H13" s="8"/>
      <c r="I13" s="8">
        <v>7</v>
      </c>
      <c r="J13" s="8">
        <v>2</v>
      </c>
      <c r="K13" s="8">
        <v>2</v>
      </c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34</v>
      </c>
      <c r="B14" s="8">
        <v>1.1499999999999999</v>
      </c>
      <c r="C14" s="8"/>
      <c r="D14" s="8">
        <v>1</v>
      </c>
      <c r="E14" s="8"/>
      <c r="F14" s="8"/>
      <c r="G14" s="8"/>
      <c r="H14" s="8"/>
      <c r="I14" s="8">
        <v>12</v>
      </c>
      <c r="J14" s="8">
        <v>1</v>
      </c>
      <c r="K14" s="8">
        <v>1</v>
      </c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38</v>
      </c>
      <c r="B15" s="8">
        <v>1.45</v>
      </c>
      <c r="C15" s="8"/>
      <c r="D15" s="8">
        <v>7</v>
      </c>
      <c r="E15" s="8"/>
      <c r="F15" s="8"/>
      <c r="G15" s="8"/>
      <c r="H15" s="8"/>
      <c r="I15" s="8">
        <v>8</v>
      </c>
      <c r="J15" s="8">
        <v>1</v>
      </c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42</v>
      </c>
      <c r="B16" s="8">
        <v>1.8</v>
      </c>
      <c r="C16" s="8"/>
      <c r="D16" s="8">
        <v>7</v>
      </c>
      <c r="E16" s="8"/>
      <c r="F16" s="8"/>
      <c r="G16" s="8"/>
      <c r="H16" s="8"/>
      <c r="I16" s="8">
        <v>6</v>
      </c>
      <c r="J16" s="8">
        <v>3</v>
      </c>
      <c r="K16" s="8">
        <v>1</v>
      </c>
      <c r="L16" s="8">
        <v>1</v>
      </c>
      <c r="M16" s="8"/>
      <c r="N16" s="8"/>
      <c r="O16" s="8"/>
      <c r="P16" s="8"/>
      <c r="Q16" s="8"/>
      <c r="R16" s="8"/>
      <c r="S16" s="8"/>
    </row>
    <row r="17" spans="1:19" x14ac:dyDescent="0.25">
      <c r="A17" s="8">
        <v>46</v>
      </c>
      <c r="B17" s="8">
        <v>2.2000000000000002</v>
      </c>
      <c r="C17" s="8"/>
      <c r="D17" s="8">
        <v>5</v>
      </c>
      <c r="E17" s="8"/>
      <c r="F17" s="8"/>
      <c r="G17" s="8"/>
      <c r="H17" s="8"/>
      <c r="I17" s="8">
        <v>6</v>
      </c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50</v>
      </c>
      <c r="B18" s="8">
        <v>2.7</v>
      </c>
      <c r="C18" s="8"/>
      <c r="D18" s="8">
        <v>8</v>
      </c>
      <c r="E18" s="8"/>
      <c r="F18" s="8"/>
      <c r="G18" s="8"/>
      <c r="H18" s="8"/>
      <c r="I18" s="8">
        <v>7</v>
      </c>
      <c r="J18" s="8"/>
      <c r="K18" s="8">
        <v>2</v>
      </c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54</v>
      </c>
      <c r="B19" s="8">
        <v>3.2</v>
      </c>
      <c r="C19" s="8">
        <v>1</v>
      </c>
      <c r="D19" s="8">
        <v>5</v>
      </c>
      <c r="E19" s="8"/>
      <c r="F19" s="8"/>
      <c r="G19" s="8"/>
      <c r="H19" s="8"/>
      <c r="I19" s="8">
        <v>11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58</v>
      </c>
      <c r="B20" s="8">
        <v>3.7</v>
      </c>
      <c r="C20" s="8">
        <v>1</v>
      </c>
      <c r="D20" s="8">
        <v>7</v>
      </c>
      <c r="E20" s="8"/>
      <c r="F20" s="8"/>
      <c r="G20" s="8"/>
      <c r="H20" s="8"/>
      <c r="I20" s="8">
        <v>11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62</v>
      </c>
      <c r="B21" s="8">
        <v>4.2</v>
      </c>
      <c r="C21" s="8"/>
      <c r="D21" s="8">
        <v>5</v>
      </c>
      <c r="E21" s="8"/>
      <c r="F21" s="8"/>
      <c r="G21" s="8"/>
      <c r="H21" s="8"/>
      <c r="I21" s="8">
        <v>7</v>
      </c>
      <c r="J21" s="8">
        <v>1</v>
      </c>
      <c r="K21" s="8">
        <v>1</v>
      </c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66</v>
      </c>
      <c r="B22" s="8">
        <v>4.8</v>
      </c>
      <c r="C22" s="8">
        <v>1</v>
      </c>
      <c r="D22" s="8">
        <v>2</v>
      </c>
      <c r="E22" s="8"/>
      <c r="F22" s="8"/>
      <c r="G22" s="8"/>
      <c r="H22" s="8"/>
      <c r="I22" s="8">
        <v>14</v>
      </c>
      <c r="J22" s="8">
        <v>1</v>
      </c>
      <c r="K22" s="8">
        <v>1</v>
      </c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70</v>
      </c>
      <c r="B23" s="8">
        <v>5.4</v>
      </c>
      <c r="C23" s="8"/>
      <c r="D23" s="8">
        <v>5</v>
      </c>
      <c r="E23" s="8"/>
      <c r="F23" s="8"/>
      <c r="G23" s="8"/>
      <c r="H23" s="8"/>
      <c r="I23" s="8">
        <v>13</v>
      </c>
      <c r="J23" s="8"/>
      <c r="K23" s="8">
        <v>1</v>
      </c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74</v>
      </c>
      <c r="B24" s="8">
        <v>6</v>
      </c>
      <c r="C24" s="8"/>
      <c r="D24" s="8">
        <v>2</v>
      </c>
      <c r="E24" s="8"/>
      <c r="F24" s="8"/>
      <c r="G24" s="8"/>
      <c r="H24" s="8"/>
      <c r="I24" s="8">
        <v>6</v>
      </c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78</v>
      </c>
      <c r="B25" s="8">
        <v>6.6</v>
      </c>
      <c r="C25" s="8"/>
      <c r="D25" s="8">
        <v>1</v>
      </c>
      <c r="E25" s="8"/>
      <c r="F25" s="8"/>
      <c r="G25" s="8"/>
      <c r="H25" s="8"/>
      <c r="I25" s="8">
        <v>2</v>
      </c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82</v>
      </c>
      <c r="B26" s="8">
        <v>7.4</v>
      </c>
      <c r="C26" s="8">
        <v>1</v>
      </c>
      <c r="D26" s="8">
        <v>3</v>
      </c>
      <c r="E26" s="8"/>
      <c r="F26" s="8"/>
      <c r="G26" s="8"/>
      <c r="H26" s="8"/>
      <c r="I26" s="8">
        <v>6</v>
      </c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86</v>
      </c>
      <c r="B27" s="8">
        <v>8.1999999999999993</v>
      </c>
      <c r="C27" s="8"/>
      <c r="D27" s="8"/>
      <c r="E27" s="8"/>
      <c r="F27" s="8"/>
      <c r="G27" s="8"/>
      <c r="H27" s="8"/>
      <c r="I27" s="8">
        <v>1</v>
      </c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90</v>
      </c>
      <c r="B28" s="8">
        <v>9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94</v>
      </c>
      <c r="B29" s="8">
        <v>9.8000000000000007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98</v>
      </c>
      <c r="B30" s="8">
        <v>10.6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48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49</v>
      </c>
      <c r="Q53" s="17" t="s">
        <v>50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10</v>
      </c>
      <c r="D54" s="12">
        <f t="shared" ref="D54:S54" si="0">SUM(D9:D51)</f>
        <v>76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172</v>
      </c>
      <c r="J54" s="12">
        <f t="shared" si="0"/>
        <v>12</v>
      </c>
      <c r="K54" s="12">
        <f t="shared" si="0"/>
        <v>16</v>
      </c>
      <c r="L54" s="12">
        <f t="shared" si="0"/>
        <v>1</v>
      </c>
      <c r="M54" s="12">
        <f t="shared" si="0"/>
        <v>0</v>
      </c>
      <c r="N54" s="12">
        <f t="shared" si="0"/>
        <v>0</v>
      </c>
      <c r="O54" s="12">
        <f t="shared" si="0"/>
        <v>2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289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7.7</v>
      </c>
      <c r="D55" s="20">
        <f t="shared" ref="D55:S55" si="3">ROUND(D54/$B$6, 1)</f>
        <v>58.5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132.30000000000001</v>
      </c>
      <c r="J55" s="20">
        <f t="shared" si="3"/>
        <v>9.1999999999999993</v>
      </c>
      <c r="K55" s="20">
        <f t="shared" si="3"/>
        <v>12.3</v>
      </c>
      <c r="L55" s="20">
        <f t="shared" si="3"/>
        <v>0.8</v>
      </c>
      <c r="M55" s="20">
        <f t="shared" si="3"/>
        <v>0</v>
      </c>
      <c r="N55" s="20">
        <f t="shared" si="3"/>
        <v>0</v>
      </c>
      <c r="O55" s="20">
        <f t="shared" si="3"/>
        <v>1.5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222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1.64</v>
      </c>
      <c r="D56" s="22">
        <f>ROUND('Berechnungen Grundflaeche'!D53, 2)</f>
        <v>15.04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32.06</v>
      </c>
      <c r="J56" s="22">
        <f>ROUND('Berechnungen Grundflaeche'!J53, 2)</f>
        <v>1.53</v>
      </c>
      <c r="K56" s="22">
        <f>ROUND('Berechnungen Grundflaeche'!K53, 2)</f>
        <v>2.0499999999999998</v>
      </c>
      <c r="L56" s="22">
        <f>ROUND('Berechnungen Grundflaeche'!L53, 2)</f>
        <v>0.14000000000000001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0.03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</v>
      </c>
      <c r="T56" s="23">
        <f>ROUND('Berechnungen Grundflaeche'!T53,1)</f>
        <v>52.5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1.26</v>
      </c>
      <c r="D57" s="22">
        <f>ROUND('Berechnungen Grundflaeche'!D54, 2)</f>
        <v>11.57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24.66</v>
      </c>
      <c r="J57" s="22">
        <f>ROUND('Berechnungen Grundflaeche'!J54, 2)</f>
        <v>1.17</v>
      </c>
      <c r="K57" s="22">
        <f>ROUND('Berechnungen Grundflaeche'!K54, 2)</f>
        <v>1.57</v>
      </c>
      <c r="L57" s="22">
        <f>ROUND('Berechnungen Grundflaeche'!L54, 2)</f>
        <v>0.11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0.02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</v>
      </c>
      <c r="T57" s="23">
        <f>ROUND('Berechnungen Grundflaeche'!T54, 1)</f>
        <v>40.4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3</v>
      </c>
      <c r="D58" s="24">
        <f>ROUND(100 * 'Berechnungen Grundflaeche'!D55,0)</f>
        <v>29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61</v>
      </c>
      <c r="J58" s="24">
        <f>ROUND(100 * 'Berechnungen Grundflaeche'!J55,0)</f>
        <v>3</v>
      </c>
      <c r="K58" s="24">
        <f>ROUND(100 * 'Berechnungen Grundflaeche'!K55,0)</f>
        <v>4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22.2</v>
      </c>
      <c r="D59" s="26">
        <f>ROUND('Berechnungen Vorrat'!D53, 1)</f>
        <v>205.1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437.2</v>
      </c>
      <c r="J59" s="26">
        <f>ROUND('Berechnungen Vorrat'!J53, 1)</f>
        <v>20.100000000000001</v>
      </c>
      <c r="K59" s="26">
        <f>ROUND('Berechnungen Vorrat'!K53, 1)</f>
        <v>27.2</v>
      </c>
      <c r="L59" s="26">
        <f>ROUND('Berechnungen Vorrat'!L53, 1)</f>
        <v>1.8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0.3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0</v>
      </c>
      <c r="T59" s="27">
        <f>ROUND('Berechnungen Vorrat'!T53, 0)</f>
        <v>714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17.100000000000001</v>
      </c>
      <c r="D60" s="26">
        <f>ROUND('Berechnungen Vorrat'!D54, 1)</f>
        <v>157.69999999999999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336.3</v>
      </c>
      <c r="J60" s="26">
        <f>ROUND('Berechnungen Vorrat'!J54, 1)</f>
        <v>15.4</v>
      </c>
      <c r="K60" s="26">
        <f>ROUND('Berechnungen Vorrat'!K54, 1)</f>
        <v>20.9</v>
      </c>
      <c r="L60" s="26">
        <f>ROUND('Berechnungen Vorrat'!L54, 1)</f>
        <v>1.4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0.2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0</v>
      </c>
      <c r="T60" s="27">
        <f>ROUND('Berechnungen Vorrat'!T54, 0)</f>
        <v>549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3</v>
      </c>
      <c r="D61" s="24">
        <f>ROUND(100 * 'Berechnungen Vorrat'!D55, 0)</f>
        <v>29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61</v>
      </c>
      <c r="J61" s="24">
        <f>ROUND(100 * 'Berechnungen Vorrat'!J55, 0)</f>
        <v>3</v>
      </c>
      <c r="K61" s="24">
        <f>ROUND(100 * 'Berechnungen Vorrat'!K55, 0)</f>
        <v>4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1.3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0.15</v>
      </c>
      <c r="C9" s="7">
        <f>Kluppierungsprotokoll!C9/$B$6</f>
        <v>0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13.076923076923077</v>
      </c>
      <c r="J9" s="7">
        <f>Kluppierungsprotokoll!J9/$B$6</f>
        <v>0.76923076923076916</v>
      </c>
      <c r="K9" s="7">
        <f>Kluppierungsprotokoll!K9/$B$6</f>
        <v>1.5384615384615383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1.5384615384615383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25">
      <c r="A10" s="8">
        <f>Kluppierungsprotokoll!A10</f>
        <v>18</v>
      </c>
      <c r="B10" s="8">
        <f>Kluppierungsprotokoll!B10</f>
        <v>0.25</v>
      </c>
      <c r="C10" s="8">
        <f>Kluppierungsprotokoll!C10/$B$6</f>
        <v>0.76923076923076916</v>
      </c>
      <c r="D10" s="8">
        <f>Kluppierungsprotokoll!D10/$B$6</f>
        <v>4.615384615384615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7.6923076923076916</v>
      </c>
      <c r="J10" s="8">
        <f>Kluppierungsprotokoll!J10/$B$6</f>
        <v>0</v>
      </c>
      <c r="K10" s="8">
        <f>Kluppierungsprotokoll!K10/$B$6</f>
        <v>0.76923076923076916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25">
      <c r="A11" s="8">
        <f>Kluppierungsprotokoll!A11</f>
        <v>22</v>
      </c>
      <c r="B11" s="8">
        <f>Kluppierungsprotokoll!B11</f>
        <v>0.4</v>
      </c>
      <c r="C11" s="8">
        <f>Kluppierungsprotokoll!C11/$B$6</f>
        <v>1.5384615384615383</v>
      </c>
      <c r="D11" s="8">
        <f>Kluppierungsprotokoll!D11/$B$6</f>
        <v>4.615384615384615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13.076923076923077</v>
      </c>
      <c r="J11" s="8">
        <f>Kluppierungsprotokoll!J11/$B$6</f>
        <v>0</v>
      </c>
      <c r="K11" s="8">
        <f>Kluppierungsprotokoll!K11/$B$6</f>
        <v>0.76923076923076916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25">
      <c r="A12" s="8">
        <f>Kluppierungsprotokoll!A12</f>
        <v>26</v>
      </c>
      <c r="B12" s="8">
        <f>Kluppierungsprotokoll!B12</f>
        <v>0.6</v>
      </c>
      <c r="C12" s="8">
        <f>Kluppierungsprotokoll!C12/$B$6</f>
        <v>1.5384615384615383</v>
      </c>
      <c r="D12" s="8">
        <f>Kluppierungsprotokoll!D12/$B$6</f>
        <v>2.3076923076923075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8.4615384615384617</v>
      </c>
      <c r="J12" s="8">
        <f>Kluppierungsprotokoll!J12/$B$6</f>
        <v>1.5384615384615383</v>
      </c>
      <c r="K12" s="8">
        <f>Kluppierungsprotokoll!K12/$B$6</f>
        <v>2.3076923076923075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25">
      <c r="A13" s="8">
        <f>Kluppierungsprotokoll!A13</f>
        <v>30</v>
      </c>
      <c r="B13" s="8">
        <f>Kluppierungsprotokoll!B13</f>
        <v>0.85</v>
      </c>
      <c r="C13" s="8">
        <f>Kluppierungsprotokoll!C13/$B$6</f>
        <v>0.76923076923076916</v>
      </c>
      <c r="D13" s="8">
        <f>Kluppierungsprotokoll!D13/$B$6</f>
        <v>2.3076923076923075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5.3846153846153841</v>
      </c>
      <c r="J13" s="8">
        <f>Kluppierungsprotokoll!J13/$B$6</f>
        <v>1.5384615384615383</v>
      </c>
      <c r="K13" s="8">
        <f>Kluppierungsprotokoll!K13/$B$6</f>
        <v>1.5384615384615383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25">
      <c r="A14" s="8">
        <f>Kluppierungsprotokoll!A14</f>
        <v>34</v>
      </c>
      <c r="B14" s="8">
        <f>Kluppierungsprotokoll!B14</f>
        <v>1.1499999999999999</v>
      </c>
      <c r="C14" s="8">
        <f>Kluppierungsprotokoll!C14/$B$6</f>
        <v>0</v>
      </c>
      <c r="D14" s="8">
        <f>Kluppierungsprotokoll!D14/$B$6</f>
        <v>0.76923076923076916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9.2307692307692299</v>
      </c>
      <c r="J14" s="8">
        <f>Kluppierungsprotokoll!J14/$B$6</f>
        <v>0.76923076923076916</v>
      </c>
      <c r="K14" s="8">
        <f>Kluppierungsprotokoll!K14/$B$6</f>
        <v>0.76923076923076916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38</v>
      </c>
      <c r="B15" s="8">
        <f>Kluppierungsprotokoll!B15</f>
        <v>1.45</v>
      </c>
      <c r="C15" s="8">
        <f>Kluppierungsprotokoll!C15/$B$6</f>
        <v>0</v>
      </c>
      <c r="D15" s="8">
        <f>Kluppierungsprotokoll!D15/$B$6</f>
        <v>5.3846153846153841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6.1538461538461533</v>
      </c>
      <c r="J15" s="8">
        <f>Kluppierungsprotokoll!J15/$B$6</f>
        <v>0.76923076923076916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42</v>
      </c>
      <c r="B16" s="8">
        <f>Kluppierungsprotokoll!B16</f>
        <v>1.8</v>
      </c>
      <c r="C16" s="8">
        <f>Kluppierungsprotokoll!C16/$B$6</f>
        <v>0</v>
      </c>
      <c r="D16" s="8">
        <f>Kluppierungsprotokoll!D16/$B$6</f>
        <v>5.3846153846153841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4.615384615384615</v>
      </c>
      <c r="J16" s="8">
        <f>Kluppierungsprotokoll!J16/$B$6</f>
        <v>2.3076923076923075</v>
      </c>
      <c r="K16" s="8">
        <f>Kluppierungsprotokoll!K16/$B$6</f>
        <v>0.76923076923076916</v>
      </c>
      <c r="L16" s="8">
        <f>Kluppierungsprotokoll!L16/$B$6</f>
        <v>0.76923076923076916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46</v>
      </c>
      <c r="B17" s="8">
        <f>Kluppierungsprotokoll!B17</f>
        <v>2.2000000000000002</v>
      </c>
      <c r="C17" s="8">
        <f>Kluppierungsprotokoll!C17/$B$6</f>
        <v>0</v>
      </c>
      <c r="D17" s="8">
        <f>Kluppierungsprotokoll!D17/$B$6</f>
        <v>3.8461538461538458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4.615384615384615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50</v>
      </c>
      <c r="B18" s="8">
        <f>Kluppierungsprotokoll!B18</f>
        <v>2.7</v>
      </c>
      <c r="C18" s="8">
        <f>Kluppierungsprotokoll!C18/$B$6</f>
        <v>0</v>
      </c>
      <c r="D18" s="8">
        <f>Kluppierungsprotokoll!D18/$B$6</f>
        <v>6.1538461538461533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5.3846153846153841</v>
      </c>
      <c r="J18" s="8">
        <f>Kluppierungsprotokoll!J18/$B$6</f>
        <v>0</v>
      </c>
      <c r="K18" s="8">
        <f>Kluppierungsprotokoll!K18/$B$6</f>
        <v>1.5384615384615383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54</v>
      </c>
      <c r="B19" s="8">
        <f>Kluppierungsprotokoll!B19</f>
        <v>3.2</v>
      </c>
      <c r="C19" s="8">
        <f>Kluppierungsprotokoll!C19/$B$6</f>
        <v>0.76923076923076916</v>
      </c>
      <c r="D19" s="8">
        <f>Kluppierungsprotokoll!D19/$B$6</f>
        <v>3.8461538461538458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8.4615384615384617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58</v>
      </c>
      <c r="B20" s="8">
        <f>Kluppierungsprotokoll!B20</f>
        <v>3.7</v>
      </c>
      <c r="C20" s="8">
        <f>Kluppierungsprotokoll!C20/$B$6</f>
        <v>0.76923076923076916</v>
      </c>
      <c r="D20" s="8">
        <f>Kluppierungsprotokoll!D20/$B$6</f>
        <v>5.3846153846153841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8.4615384615384617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62</v>
      </c>
      <c r="B21" s="8">
        <f>Kluppierungsprotokoll!B21</f>
        <v>4.2</v>
      </c>
      <c r="C21" s="8">
        <f>Kluppierungsprotokoll!C21/$B$6</f>
        <v>0</v>
      </c>
      <c r="D21" s="8">
        <f>Kluppierungsprotokoll!D21/$B$6</f>
        <v>3.8461538461538458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5.3846153846153841</v>
      </c>
      <c r="J21" s="8">
        <f>Kluppierungsprotokoll!J21/$B$6</f>
        <v>0.76923076923076916</v>
      </c>
      <c r="K21" s="8">
        <f>Kluppierungsprotokoll!K21/$B$6</f>
        <v>0.76923076923076916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66</v>
      </c>
      <c r="B22" s="8">
        <f>Kluppierungsprotokoll!B22</f>
        <v>4.8</v>
      </c>
      <c r="C22" s="8">
        <f>Kluppierungsprotokoll!C22/$B$6</f>
        <v>0.76923076923076916</v>
      </c>
      <c r="D22" s="8">
        <f>Kluppierungsprotokoll!D22/$B$6</f>
        <v>1.5384615384615383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10.769230769230768</v>
      </c>
      <c r="J22" s="8">
        <f>Kluppierungsprotokoll!J22/$B$6</f>
        <v>0.76923076923076916</v>
      </c>
      <c r="K22" s="8">
        <f>Kluppierungsprotokoll!K22/$B$6</f>
        <v>0.76923076923076916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70</v>
      </c>
      <c r="B23" s="8">
        <f>Kluppierungsprotokoll!B23</f>
        <v>5.4</v>
      </c>
      <c r="C23" s="8">
        <f>Kluppierungsprotokoll!C23/$B$6</f>
        <v>0</v>
      </c>
      <c r="D23" s="8">
        <f>Kluppierungsprotokoll!D23/$B$6</f>
        <v>3.8461538461538458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10</v>
      </c>
      <c r="J23" s="8">
        <f>Kluppierungsprotokoll!J23/$B$6</f>
        <v>0</v>
      </c>
      <c r="K23" s="8">
        <f>Kluppierungsprotokoll!K23/$B$6</f>
        <v>0.76923076923076916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74</v>
      </c>
      <c r="B24" s="8">
        <f>Kluppierungsprotokoll!B24</f>
        <v>6</v>
      </c>
      <c r="C24" s="8">
        <f>Kluppierungsprotokoll!C24/$B$6</f>
        <v>0</v>
      </c>
      <c r="D24" s="8">
        <f>Kluppierungsprotokoll!D24/$B$6</f>
        <v>1.5384615384615383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4.615384615384615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78</v>
      </c>
      <c r="B25" s="8">
        <f>Kluppierungsprotokoll!B25</f>
        <v>6.6</v>
      </c>
      <c r="C25" s="8">
        <f>Kluppierungsprotokoll!C25/$B$6</f>
        <v>0</v>
      </c>
      <c r="D25" s="8">
        <f>Kluppierungsprotokoll!D25/$B$6</f>
        <v>0.76923076923076916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1.5384615384615383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82</v>
      </c>
      <c r="B26" s="8">
        <f>Kluppierungsprotokoll!B26</f>
        <v>7.4</v>
      </c>
      <c r="C26" s="8">
        <f>Kluppierungsprotokoll!C26/$B$6</f>
        <v>0.76923076923076916</v>
      </c>
      <c r="D26" s="8">
        <f>Kluppierungsprotokoll!D26/$B$6</f>
        <v>2.3076923076923075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4.615384615384615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86</v>
      </c>
      <c r="B27" s="8">
        <f>Kluppierungsprotokoll!B27</f>
        <v>8.1999999999999993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0.76923076923076916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90</v>
      </c>
      <c r="B28" s="8">
        <f>Kluppierungsprotokoll!B28</f>
        <v>9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94</v>
      </c>
      <c r="B29" s="8">
        <f>Kluppierungsprotokoll!B29</f>
        <v>9.8000000000000007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98</v>
      </c>
      <c r="B30" s="8">
        <f>Kluppierungsprotokoll!B30</f>
        <v>10.6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1.3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0.15</v>
      </c>
      <c r="C9" s="7">
        <f>Kluppierungsprotokoll!C9*($A9/200)^2*PI()</f>
        <v>0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0.2616946680440298</v>
      </c>
      <c r="J9" s="7">
        <f>Kluppierungsprotokoll!J9*($A9/200)^2*PI()</f>
        <v>1.5393804002589988E-2</v>
      </c>
      <c r="K9" s="7">
        <f>Kluppierungsprotokoll!K9*($A9/200)^2*PI()</f>
        <v>3.0787608005179976E-2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3.0787608005179976E-2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25">
      <c r="A10" s="8">
        <f>Kluppierungsprotokoll!A10</f>
        <v>18</v>
      </c>
      <c r="B10" s="8">
        <f>Kluppierungsprotokoll!B10</f>
        <v>0.25</v>
      </c>
      <c r="C10" s="8">
        <f>Kluppierungsprotokoll!C10*($A10/200)^2*PI()</f>
        <v>2.5446900494077322E-2</v>
      </c>
      <c r="D10" s="8">
        <f>Kluppierungsprotokoll!D10*($A10/200)^2*PI()</f>
        <v>0.15268140296446395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0.25446900494077318</v>
      </c>
      <c r="J10" s="8">
        <f>Kluppierungsprotokoll!J10*($A10/200)^2*PI()</f>
        <v>0</v>
      </c>
      <c r="K10" s="8">
        <f>Kluppierungsprotokoll!K10*($A10/200)^2*PI()</f>
        <v>2.5446900494077322E-2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25">
      <c r="A11" s="8">
        <f>Kluppierungsprotokoll!A11</f>
        <v>22</v>
      </c>
      <c r="B11" s="8">
        <f>Kluppierungsprotokoll!B11</f>
        <v>0.4</v>
      </c>
      <c r="C11" s="8">
        <f>Kluppierungsprotokoll!C11*($A11/200)^2*PI()</f>
        <v>7.6026542216872994E-2</v>
      </c>
      <c r="D11" s="8">
        <f>Kluppierungsprotokoll!D11*($A11/200)^2*PI()</f>
        <v>0.22807962665061898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0.6462256088434204</v>
      </c>
      <c r="J11" s="8">
        <f>Kluppierungsprotokoll!J11*($A11/200)^2*PI()</f>
        <v>0</v>
      </c>
      <c r="K11" s="8">
        <f>Kluppierungsprotokoll!K11*($A11/200)^2*PI()</f>
        <v>3.8013271108436497E-2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25">
      <c r="A12" s="8">
        <f>Kluppierungsprotokoll!A12</f>
        <v>26</v>
      </c>
      <c r="B12" s="8">
        <f>Kluppierungsprotokoll!B12</f>
        <v>0.6</v>
      </c>
      <c r="C12" s="8">
        <f>Kluppierungsprotokoll!C12*($A12/200)^2*PI()</f>
        <v>0.10618583169133503</v>
      </c>
      <c r="D12" s="8">
        <f>Kluppierungsprotokoll!D12*($A12/200)^2*PI()</f>
        <v>0.15927874753700255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0.58402207430234254</v>
      </c>
      <c r="J12" s="8">
        <f>Kluppierungsprotokoll!J12*($A12/200)^2*PI()</f>
        <v>0.10618583169133503</v>
      </c>
      <c r="K12" s="8">
        <f>Kluppierungsprotokoll!K12*($A12/200)^2*PI()</f>
        <v>0.15927874753700255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25">
      <c r="A13" s="8">
        <f>Kluppierungsprotokoll!A13</f>
        <v>30</v>
      </c>
      <c r="B13" s="8">
        <f>Kluppierungsprotokoll!B13</f>
        <v>0.85</v>
      </c>
      <c r="C13" s="8">
        <f>Kluppierungsprotokoll!C13*($A13/200)^2*PI()</f>
        <v>7.0685834705770348E-2</v>
      </c>
      <c r="D13" s="8">
        <f>Kluppierungsprotokoll!D13*($A13/200)^2*PI()</f>
        <v>0.21205750411731106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0.49480084294039239</v>
      </c>
      <c r="J13" s="8">
        <f>Kluppierungsprotokoll!J13*($A13/200)^2*PI()</f>
        <v>0.1413716694115407</v>
      </c>
      <c r="K13" s="8">
        <f>Kluppierungsprotokoll!K13*($A13/200)^2*PI()</f>
        <v>0.1413716694115407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25">
      <c r="A14" s="8">
        <f>Kluppierungsprotokoll!A14</f>
        <v>34</v>
      </c>
      <c r="B14" s="8">
        <f>Kluppierungsprotokoll!B14</f>
        <v>1.1499999999999999</v>
      </c>
      <c r="C14" s="8">
        <f>Kluppierungsprotokoll!C14*($A14/200)^2*PI()</f>
        <v>0</v>
      </c>
      <c r="D14" s="8">
        <f>Kluppierungsprotokoll!D14*($A14/200)^2*PI()</f>
        <v>9.0792027688745044E-2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1.0895043322649405</v>
      </c>
      <c r="J14" s="8">
        <f>Kluppierungsprotokoll!J14*($A14/200)^2*PI()</f>
        <v>9.0792027688745044E-2</v>
      </c>
      <c r="K14" s="8">
        <f>Kluppierungsprotokoll!K14*($A14/200)^2*PI()</f>
        <v>9.0792027688745044E-2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38</v>
      </c>
      <c r="B15" s="8">
        <f>Kluppierungsprotokoll!B15</f>
        <v>1.45</v>
      </c>
      <c r="C15" s="8">
        <f>Kluppierungsprotokoll!C15*($A15/200)^2*PI()</f>
        <v>0</v>
      </c>
      <c r="D15" s="8">
        <f>Kluppierungsprotokoll!D15*($A15/200)^2*PI()</f>
        <v>0.7938804635621407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0.90729195835673226</v>
      </c>
      <c r="J15" s="8">
        <f>Kluppierungsprotokoll!J15*($A15/200)^2*PI()</f>
        <v>0.11341149479459153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42</v>
      </c>
      <c r="B16" s="8">
        <f>Kluppierungsprotokoll!B16</f>
        <v>1.8</v>
      </c>
      <c r="C16" s="8">
        <f>Kluppierungsprotokoll!C16*($A16/200)^2*PI()</f>
        <v>0</v>
      </c>
      <c r="D16" s="8">
        <f>Kluppierungsprotokoll!D16*($A16/200)^2*PI()</f>
        <v>0.96980965216316906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0.83126541613985905</v>
      </c>
      <c r="J16" s="8">
        <f>Kluppierungsprotokoll!J16*($A16/200)^2*PI()</f>
        <v>0.41563270806992952</v>
      </c>
      <c r="K16" s="8">
        <f>Kluppierungsprotokoll!K16*($A16/200)^2*PI()</f>
        <v>0.13854423602330987</v>
      </c>
      <c r="L16" s="8">
        <f>Kluppierungsprotokoll!L16*($A16/200)^2*PI()</f>
        <v>0.13854423602330987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46</v>
      </c>
      <c r="B17" s="8">
        <f>Kluppierungsprotokoll!B17</f>
        <v>2.2000000000000002</v>
      </c>
      <c r="C17" s="8">
        <f>Kluppierungsprotokoll!C17*($A17/200)^2*PI()</f>
        <v>0</v>
      </c>
      <c r="D17" s="8">
        <f>Kluppierungsprotokoll!D17*($A17/200)^2*PI()</f>
        <v>0.83095125687450033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0.9971415082494004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50</v>
      </c>
      <c r="B18" s="8">
        <f>Kluppierungsprotokoll!B18</f>
        <v>2.7</v>
      </c>
      <c r="C18" s="8">
        <f>Kluppierungsprotokoll!C18*($A18/200)^2*PI()</f>
        <v>0</v>
      </c>
      <c r="D18" s="8">
        <f>Kluppierungsprotokoll!D18*($A18/200)^2*PI()</f>
        <v>1.5707963267948966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1.3744467859455345</v>
      </c>
      <c r="J18" s="8">
        <f>Kluppierungsprotokoll!J18*($A18/200)^2*PI()</f>
        <v>0</v>
      </c>
      <c r="K18" s="8">
        <f>Kluppierungsprotokoll!K18*($A18/200)^2*PI()</f>
        <v>0.39269908169872414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54</v>
      </c>
      <c r="B19" s="8">
        <f>Kluppierungsprotokoll!B19</f>
        <v>3.2</v>
      </c>
      <c r="C19" s="8">
        <f>Kluppierungsprotokoll!C19*($A19/200)^2*PI()</f>
        <v>0.22902210444669593</v>
      </c>
      <c r="D19" s="8">
        <f>Kluppierungsprotokoll!D19*($A19/200)^2*PI()</f>
        <v>1.1451105222334796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2.5192431489136551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58</v>
      </c>
      <c r="B20" s="8">
        <f>Kluppierungsprotokoll!B20</f>
        <v>3.7</v>
      </c>
      <c r="C20" s="8">
        <f>Kluppierungsprotokoll!C20*($A20/200)^2*PI()</f>
        <v>0.26420794216690158</v>
      </c>
      <c r="D20" s="8">
        <f>Kluppierungsprotokoll!D20*($A20/200)^2*PI()</f>
        <v>1.8494555951683112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2.9062873638359172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62</v>
      </c>
      <c r="B21" s="8">
        <f>Kluppierungsprotokoll!B21</f>
        <v>4.2</v>
      </c>
      <c r="C21" s="8">
        <f>Kluppierungsprotokoll!C21*($A21/200)^2*PI()</f>
        <v>0</v>
      </c>
      <c r="D21" s="8">
        <f>Kluppierungsprotokoll!D21*($A21/200)^2*PI()</f>
        <v>1.5095352700498956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2.113349378069854</v>
      </c>
      <c r="J21" s="8">
        <f>Kluppierungsprotokoll!J21*($A21/200)^2*PI()</f>
        <v>0.30190705400997914</v>
      </c>
      <c r="K21" s="8">
        <f>Kluppierungsprotokoll!K21*($A21/200)^2*PI()</f>
        <v>0.30190705400997914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66</v>
      </c>
      <c r="B22" s="8">
        <f>Kluppierungsprotokoll!B22</f>
        <v>4.8</v>
      </c>
      <c r="C22" s="8">
        <f>Kluppierungsprotokoll!C22*($A22/200)^2*PI()</f>
        <v>0.34211943997592853</v>
      </c>
      <c r="D22" s="8">
        <f>Kluppierungsprotokoll!D22*($A22/200)^2*PI()</f>
        <v>0.68423887995185706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4.7896721596629988</v>
      </c>
      <c r="J22" s="8">
        <f>Kluppierungsprotokoll!J22*($A22/200)^2*PI()</f>
        <v>0.34211943997592853</v>
      </c>
      <c r="K22" s="8">
        <f>Kluppierungsprotokoll!K22*($A22/200)^2*PI()</f>
        <v>0.34211943997592853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70</v>
      </c>
      <c r="B23" s="8">
        <f>Kluppierungsprotokoll!B23</f>
        <v>5.4</v>
      </c>
      <c r="C23" s="8">
        <f>Kluppierungsprotokoll!C23*($A23/200)^2*PI()</f>
        <v>0</v>
      </c>
      <c r="D23" s="8">
        <f>Kluppierungsprotokoll!D23*($A23/200)^2*PI()</f>
        <v>1.9242255003237481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5.0029863008417452</v>
      </c>
      <c r="J23" s="8">
        <f>Kluppierungsprotokoll!J23*($A23/200)^2*PI()</f>
        <v>0</v>
      </c>
      <c r="K23" s="8">
        <f>Kluppierungsprotokoll!K23*($A23/200)^2*PI()</f>
        <v>0.38484510006474959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74</v>
      </c>
      <c r="B24" s="8">
        <f>Kluppierungsprotokoll!B24</f>
        <v>6</v>
      </c>
      <c r="C24" s="8">
        <f>Kluppierungsprotokoll!C24*($A24/200)^2*PI()</f>
        <v>0</v>
      </c>
      <c r="D24" s="8">
        <f>Kluppierungsprotokoll!D24*($A24/200)^2*PI()</f>
        <v>0.8601680685528853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2.5805042056586558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78</v>
      </c>
      <c r="B25" s="8">
        <f>Kluppierungsprotokoll!B25</f>
        <v>6.6</v>
      </c>
      <c r="C25" s="8">
        <f>Kluppierungsprotokoll!C25*($A25/200)^2*PI()</f>
        <v>0</v>
      </c>
      <c r="D25" s="8">
        <f>Kluppierungsprotokoll!D25*($A25/200)^2*PI()</f>
        <v>0.4778362426110076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0.9556724852220152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82</v>
      </c>
      <c r="B26" s="8">
        <f>Kluppierungsprotokoll!B26</f>
        <v>7.4</v>
      </c>
      <c r="C26" s="8">
        <f>Kluppierungsprotokoll!C26*($A26/200)^2*PI()</f>
        <v>0.52810172506844411</v>
      </c>
      <c r="D26" s="8">
        <f>Kluppierungsprotokoll!D26*($A26/200)^2*PI()</f>
        <v>1.5843051752053325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3.1686103504106651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86</v>
      </c>
      <c r="B27" s="8">
        <f>Kluppierungsprotokoll!B27</f>
        <v>8.1999999999999993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0.58088048164875272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90</v>
      </c>
      <c r="B28" s="8">
        <f>Kluppierungsprotokoll!B28</f>
        <v>9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94</v>
      </c>
      <c r="B29" s="8">
        <f>Kluppierungsprotokoll!B29</f>
        <v>9.8000000000000007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98</v>
      </c>
      <c r="B30" s="8">
        <f>Kluppierungsprotokoll!B30</f>
        <v>10.6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1.6417963207660258</v>
      </c>
      <c r="D53">
        <f t="shared" ref="D53:S53" si="0">SUM(D9:D51)</f>
        <v>15.043202262449366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32.058068074291683</v>
      </c>
      <c r="J53">
        <f t="shared" si="0"/>
        <v>1.5268140296446395</v>
      </c>
      <c r="K53">
        <f t="shared" si="0"/>
        <v>2.0458051360176732</v>
      </c>
      <c r="L53">
        <f t="shared" si="0"/>
        <v>0.13854423602330987</v>
      </c>
      <c r="M53">
        <f t="shared" si="0"/>
        <v>0</v>
      </c>
      <c r="N53">
        <f t="shared" si="0"/>
        <v>0</v>
      </c>
      <c r="O53">
        <f t="shared" si="0"/>
        <v>3.0787608005179976E-2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52.485017667197873</v>
      </c>
    </row>
    <row r="54" spans="1:20" x14ac:dyDescent="0.25">
      <c r="A54" t="s">
        <v>24</v>
      </c>
      <c r="B54" t="s">
        <v>26</v>
      </c>
      <c r="C54">
        <f>C53/$B$6</f>
        <v>1.2629202467430967</v>
      </c>
      <c r="D54">
        <f t="shared" ref="D54:S54" si="1">D53/$B$6</f>
        <v>11.571694048037974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24.660052364839753</v>
      </c>
      <c r="J54">
        <f t="shared" si="1"/>
        <v>1.1744723304958766</v>
      </c>
      <c r="K54">
        <f t="shared" si="1"/>
        <v>1.5736962584751333</v>
      </c>
      <c r="L54">
        <f t="shared" si="1"/>
        <v>0.1065724892486999</v>
      </c>
      <c r="M54">
        <f t="shared" si="1"/>
        <v>0</v>
      </c>
      <c r="N54">
        <f t="shared" si="1"/>
        <v>0</v>
      </c>
      <c r="O54">
        <f t="shared" si="1"/>
        <v>2.3682775388599982E-2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40.37309051322913</v>
      </c>
    </row>
    <row r="55" spans="1:20" x14ac:dyDescent="0.25">
      <c r="A55" t="s">
        <v>24</v>
      </c>
      <c r="B55" t="s">
        <v>31</v>
      </c>
      <c r="C55">
        <f>C54/$T54</f>
        <v>3.1281237841558673E-2</v>
      </c>
      <c r="D55">
        <f t="shared" ref="D55:S55" si="2">D54/$T54</f>
        <v>0.28661898063627939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0.61080417801454523</v>
      </c>
      <c r="J55">
        <f t="shared" si="2"/>
        <v>2.9090473767695219E-2</v>
      </c>
      <c r="K55">
        <f t="shared" si="2"/>
        <v>3.8978840571035234E-2</v>
      </c>
      <c r="L55">
        <f t="shared" si="2"/>
        <v>2.6396911381797506E-3</v>
      </c>
      <c r="M55">
        <f t="shared" si="2"/>
        <v>0</v>
      </c>
      <c r="N55">
        <f t="shared" si="2"/>
        <v>0</v>
      </c>
      <c r="O55">
        <f t="shared" si="2"/>
        <v>5.8659803070661143E-4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1.0000000000000002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1.3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0.15</v>
      </c>
      <c r="C9" s="7">
        <f>Kluppierungsprotokoll!C9*$B9</f>
        <v>0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2.5499999999999998</v>
      </c>
      <c r="J9" s="7">
        <f>Kluppierungsprotokoll!J9*$B9</f>
        <v>0.15</v>
      </c>
      <c r="K9" s="7">
        <f>Kluppierungsprotokoll!K9*$B9</f>
        <v>0.3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0.3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25">
      <c r="A10" s="8">
        <f>Kluppierungsprotokoll!A10</f>
        <v>18</v>
      </c>
      <c r="B10" s="8">
        <f>Kluppierungsprotokoll!B10</f>
        <v>0.25</v>
      </c>
      <c r="C10" s="8">
        <f>Kluppierungsprotokoll!C10*$B10</f>
        <v>0.25</v>
      </c>
      <c r="D10" s="8">
        <f>Kluppierungsprotokoll!D10*$B10</f>
        <v>1.5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2.5</v>
      </c>
      <c r="J10" s="8">
        <f>Kluppierungsprotokoll!J10*$B10</f>
        <v>0</v>
      </c>
      <c r="K10" s="8">
        <f>Kluppierungsprotokoll!K10*$B10</f>
        <v>0.25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25">
      <c r="A11" s="8">
        <f>Kluppierungsprotokoll!A11</f>
        <v>22</v>
      </c>
      <c r="B11" s="8">
        <f>Kluppierungsprotokoll!B11</f>
        <v>0.4</v>
      </c>
      <c r="C11" s="8">
        <f>Kluppierungsprotokoll!C11*$B11</f>
        <v>0.8</v>
      </c>
      <c r="D11" s="8">
        <f>Kluppierungsprotokoll!D11*$B11</f>
        <v>2.4000000000000004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6.8000000000000007</v>
      </c>
      <c r="J11" s="8">
        <f>Kluppierungsprotokoll!J11*$B11</f>
        <v>0</v>
      </c>
      <c r="K11" s="8">
        <f>Kluppierungsprotokoll!K11*$B11</f>
        <v>0.4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25">
      <c r="A12" s="8">
        <f>Kluppierungsprotokoll!A12</f>
        <v>26</v>
      </c>
      <c r="B12" s="8">
        <f>Kluppierungsprotokoll!B12</f>
        <v>0.6</v>
      </c>
      <c r="C12" s="8">
        <f>Kluppierungsprotokoll!C12*$B12</f>
        <v>1.2</v>
      </c>
      <c r="D12" s="8">
        <f>Kluppierungsprotokoll!D12*$B12</f>
        <v>1.7999999999999998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6.6</v>
      </c>
      <c r="J12" s="8">
        <f>Kluppierungsprotokoll!J12*$B12</f>
        <v>1.2</v>
      </c>
      <c r="K12" s="8">
        <f>Kluppierungsprotokoll!K12*$B12</f>
        <v>1.7999999999999998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25">
      <c r="A13" s="8">
        <f>Kluppierungsprotokoll!A13</f>
        <v>30</v>
      </c>
      <c r="B13" s="8">
        <f>Kluppierungsprotokoll!B13</f>
        <v>0.85</v>
      </c>
      <c r="C13" s="8">
        <f>Kluppierungsprotokoll!C13*$B13</f>
        <v>0.85</v>
      </c>
      <c r="D13" s="8">
        <f>Kluppierungsprotokoll!D13*$B13</f>
        <v>2.5499999999999998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5.95</v>
      </c>
      <c r="J13" s="8">
        <f>Kluppierungsprotokoll!J13*$B13</f>
        <v>1.7</v>
      </c>
      <c r="K13" s="8">
        <f>Kluppierungsprotokoll!K13*$B13</f>
        <v>1.7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25">
      <c r="A14" s="8">
        <f>Kluppierungsprotokoll!A14</f>
        <v>34</v>
      </c>
      <c r="B14" s="8">
        <f>Kluppierungsprotokoll!B14</f>
        <v>1.1499999999999999</v>
      </c>
      <c r="C14" s="8">
        <f>Kluppierungsprotokoll!C14*$B14</f>
        <v>0</v>
      </c>
      <c r="D14" s="8">
        <f>Kluppierungsprotokoll!D14*$B14</f>
        <v>1.1499999999999999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13.799999999999999</v>
      </c>
      <c r="J14" s="8">
        <f>Kluppierungsprotokoll!J14*$B14</f>
        <v>1.1499999999999999</v>
      </c>
      <c r="K14" s="8">
        <f>Kluppierungsprotokoll!K14*$B14</f>
        <v>1.1499999999999999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38</v>
      </c>
      <c r="B15" s="8">
        <f>Kluppierungsprotokoll!B15</f>
        <v>1.45</v>
      </c>
      <c r="C15" s="8">
        <f>Kluppierungsprotokoll!C15*$B15</f>
        <v>0</v>
      </c>
      <c r="D15" s="8">
        <f>Kluppierungsprotokoll!D15*$B15</f>
        <v>10.15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11.6</v>
      </c>
      <c r="J15" s="8">
        <f>Kluppierungsprotokoll!J15*$B15</f>
        <v>1.45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42</v>
      </c>
      <c r="B16" s="8">
        <f>Kluppierungsprotokoll!B16</f>
        <v>1.8</v>
      </c>
      <c r="C16" s="8">
        <f>Kluppierungsprotokoll!C16*$B16</f>
        <v>0</v>
      </c>
      <c r="D16" s="8">
        <f>Kluppierungsprotokoll!D16*$B16</f>
        <v>12.6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10.8</v>
      </c>
      <c r="J16" s="8">
        <f>Kluppierungsprotokoll!J16*$B16</f>
        <v>5.4</v>
      </c>
      <c r="K16" s="8">
        <f>Kluppierungsprotokoll!K16*$B16</f>
        <v>1.8</v>
      </c>
      <c r="L16" s="8">
        <f>Kluppierungsprotokoll!L16*$B16</f>
        <v>1.8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46</v>
      </c>
      <c r="B17" s="8">
        <f>Kluppierungsprotokoll!B17</f>
        <v>2.2000000000000002</v>
      </c>
      <c r="C17" s="8">
        <f>Kluppierungsprotokoll!C17*$B17</f>
        <v>0</v>
      </c>
      <c r="D17" s="8">
        <f>Kluppierungsprotokoll!D17*$B17</f>
        <v>11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13.200000000000001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50</v>
      </c>
      <c r="B18" s="8">
        <f>Kluppierungsprotokoll!B18</f>
        <v>2.7</v>
      </c>
      <c r="C18" s="8">
        <f>Kluppierungsprotokoll!C18*$B18</f>
        <v>0</v>
      </c>
      <c r="D18" s="8">
        <f>Kluppierungsprotokoll!D18*$B18</f>
        <v>21.6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18.900000000000002</v>
      </c>
      <c r="J18" s="8">
        <f>Kluppierungsprotokoll!J18*$B18</f>
        <v>0</v>
      </c>
      <c r="K18" s="8">
        <f>Kluppierungsprotokoll!K18*$B18</f>
        <v>5.4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54</v>
      </c>
      <c r="B19" s="8">
        <f>Kluppierungsprotokoll!B19</f>
        <v>3.2</v>
      </c>
      <c r="C19" s="8">
        <f>Kluppierungsprotokoll!C19*$B19</f>
        <v>3.2</v>
      </c>
      <c r="D19" s="8">
        <f>Kluppierungsprotokoll!D19*$B19</f>
        <v>16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35.200000000000003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58</v>
      </c>
      <c r="B20" s="8">
        <f>Kluppierungsprotokoll!B20</f>
        <v>3.7</v>
      </c>
      <c r="C20" s="8">
        <f>Kluppierungsprotokoll!C20*$B20</f>
        <v>3.7</v>
      </c>
      <c r="D20" s="8">
        <f>Kluppierungsprotokoll!D20*$B20</f>
        <v>25.900000000000002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40.700000000000003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62</v>
      </c>
      <c r="B21" s="8">
        <f>Kluppierungsprotokoll!B21</f>
        <v>4.2</v>
      </c>
      <c r="C21" s="8">
        <f>Kluppierungsprotokoll!C21*$B21</f>
        <v>0</v>
      </c>
      <c r="D21" s="8">
        <f>Kluppierungsprotokoll!D21*$B21</f>
        <v>21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29.400000000000002</v>
      </c>
      <c r="J21" s="8">
        <f>Kluppierungsprotokoll!J21*$B21</f>
        <v>4.2</v>
      </c>
      <c r="K21" s="8">
        <f>Kluppierungsprotokoll!K21*$B21</f>
        <v>4.2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66</v>
      </c>
      <c r="B22" s="8">
        <f>Kluppierungsprotokoll!B22</f>
        <v>4.8</v>
      </c>
      <c r="C22" s="8">
        <f>Kluppierungsprotokoll!C22*$B22</f>
        <v>4.8</v>
      </c>
      <c r="D22" s="8">
        <f>Kluppierungsprotokoll!D22*$B22</f>
        <v>9.6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67.2</v>
      </c>
      <c r="J22" s="8">
        <f>Kluppierungsprotokoll!J22*$B22</f>
        <v>4.8</v>
      </c>
      <c r="K22" s="8">
        <f>Kluppierungsprotokoll!K22*$B22</f>
        <v>4.8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70</v>
      </c>
      <c r="B23" s="8">
        <f>Kluppierungsprotokoll!B23</f>
        <v>5.4</v>
      </c>
      <c r="C23" s="8">
        <f>Kluppierungsprotokoll!C23*$B23</f>
        <v>0</v>
      </c>
      <c r="D23" s="8">
        <f>Kluppierungsprotokoll!D23*$B23</f>
        <v>27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70.2</v>
      </c>
      <c r="J23" s="8">
        <f>Kluppierungsprotokoll!J23*$B23</f>
        <v>0</v>
      </c>
      <c r="K23" s="8">
        <f>Kluppierungsprotokoll!K23*$B23</f>
        <v>5.4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74</v>
      </c>
      <c r="B24" s="8">
        <f>Kluppierungsprotokoll!B24</f>
        <v>6</v>
      </c>
      <c r="C24" s="8">
        <f>Kluppierungsprotokoll!C24*$B24</f>
        <v>0</v>
      </c>
      <c r="D24" s="8">
        <f>Kluppierungsprotokoll!D24*$B24</f>
        <v>12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36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78</v>
      </c>
      <c r="B25" s="8">
        <f>Kluppierungsprotokoll!B25</f>
        <v>6.6</v>
      </c>
      <c r="C25" s="8">
        <f>Kluppierungsprotokoll!C25*$B25</f>
        <v>0</v>
      </c>
      <c r="D25" s="8">
        <f>Kluppierungsprotokoll!D25*$B25</f>
        <v>6.6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13.2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82</v>
      </c>
      <c r="B26" s="8">
        <f>Kluppierungsprotokoll!B26</f>
        <v>7.4</v>
      </c>
      <c r="C26" s="8">
        <f>Kluppierungsprotokoll!C26*$B26</f>
        <v>7.4</v>
      </c>
      <c r="D26" s="8">
        <f>Kluppierungsprotokoll!D26*$B26</f>
        <v>22.200000000000003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44.400000000000006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86</v>
      </c>
      <c r="B27" s="8">
        <f>Kluppierungsprotokoll!B27</f>
        <v>8.1999999999999993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8.1999999999999993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90</v>
      </c>
      <c r="B28" s="8">
        <f>Kluppierungsprotokoll!B28</f>
        <v>9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94</v>
      </c>
      <c r="B29" s="8">
        <f>Kluppierungsprotokoll!B29</f>
        <v>9.8000000000000007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98</v>
      </c>
      <c r="B30" s="8">
        <f>Kluppierungsprotokoll!B30</f>
        <v>10.6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22.200000000000003</v>
      </c>
      <c r="D53">
        <f t="shared" ref="D53:S53" si="0">SUM(D9:D51)</f>
        <v>205.05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437.2</v>
      </c>
      <c r="J53">
        <f t="shared" si="0"/>
        <v>20.05</v>
      </c>
      <c r="K53">
        <f t="shared" si="0"/>
        <v>27.200000000000003</v>
      </c>
      <c r="L53">
        <f t="shared" si="0"/>
        <v>1.8</v>
      </c>
      <c r="M53">
        <f t="shared" si="0"/>
        <v>0</v>
      </c>
      <c r="N53">
        <f t="shared" si="0"/>
        <v>0</v>
      </c>
      <c r="O53">
        <f t="shared" si="0"/>
        <v>0.3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713.8</v>
      </c>
    </row>
    <row r="54" spans="1:20" x14ac:dyDescent="0.25">
      <c r="A54" t="s">
        <v>25</v>
      </c>
      <c r="B54" t="s">
        <v>26</v>
      </c>
      <c r="C54">
        <f>C53/$B$6</f>
        <v>17.07692307692308</v>
      </c>
      <c r="D54">
        <f t="shared" ref="D54:S54" si="1">D53/$B$6</f>
        <v>157.73076923076923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336.30769230769226</v>
      </c>
      <c r="J54">
        <f t="shared" si="1"/>
        <v>15.423076923076923</v>
      </c>
      <c r="K54">
        <f t="shared" si="1"/>
        <v>20.923076923076923</v>
      </c>
      <c r="L54">
        <f t="shared" si="1"/>
        <v>1.3846153846153846</v>
      </c>
      <c r="M54">
        <f t="shared" si="1"/>
        <v>0</v>
      </c>
      <c r="N54">
        <f t="shared" si="1"/>
        <v>0</v>
      </c>
      <c r="O54">
        <f t="shared" si="1"/>
        <v>0.23076923076923075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549.07692307692309</v>
      </c>
    </row>
    <row r="55" spans="1:20" x14ac:dyDescent="0.25">
      <c r="A55" t="s">
        <v>25</v>
      </c>
      <c r="B55" t="s">
        <v>31</v>
      </c>
      <c r="C55">
        <f>C54/$T54</f>
        <v>3.1101148781171203E-2</v>
      </c>
      <c r="D55">
        <f t="shared" ref="D55:S55" si="2">D54/$T54</f>
        <v>0.28726534043149338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0.61249649761838043</v>
      </c>
      <c r="J55">
        <f t="shared" si="2"/>
        <v>2.8089100588400112E-2</v>
      </c>
      <c r="K55">
        <f t="shared" si="2"/>
        <v>3.8105912020173716E-2</v>
      </c>
      <c r="L55">
        <f t="shared" si="2"/>
        <v>2.5217147660409078E-3</v>
      </c>
      <c r="M55">
        <f t="shared" si="2"/>
        <v>0</v>
      </c>
      <c r="N55">
        <f t="shared" si="2"/>
        <v>0</v>
      </c>
      <c r="O55">
        <f t="shared" si="2"/>
        <v>4.2028579434015128E-4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0.99999999999999978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Stofer Fabian</cp:lastModifiedBy>
  <dcterms:created xsi:type="dcterms:W3CDTF">2022-03-10T11:48:40Z</dcterms:created>
  <dcterms:modified xsi:type="dcterms:W3CDTF">2024-03-04T14:57:19Z</dcterms:modified>
</cp:coreProperties>
</file>