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7 Höllflue\20190321 Erstaufnahme\19.03.19 Vollkluppierung\"/>
    </mc:Choice>
  </mc:AlternateContent>
  <xr:revisionPtr revIDLastSave="0" documentId="13_ncr:1_{75E0E60E-30F1-4FBE-8AC5-CC9E909D1C87}" xr6:coauthVersionLast="36" xr6:coauthVersionMax="47" xr10:uidLastSave="{00000000-0000-0000-0000-000000000000}"/>
  <bookViews>
    <workbookView xWindow="-33960" yWindow="-960" windowWidth="28800" windowHeight="1750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6" l="1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4" i="5" l="1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6" l="1"/>
  <c r="P33" i="6"/>
  <c r="I33" i="6"/>
  <c r="Q33" i="6"/>
  <c r="G33" i="6"/>
  <c r="J33" i="6"/>
  <c r="R33" i="6"/>
  <c r="O33" i="6"/>
  <c r="C33" i="6"/>
  <c r="K33" i="6"/>
  <c r="S33" i="6"/>
  <c r="N33" i="6"/>
  <c r="D33" i="6"/>
  <c r="L33" i="6"/>
  <c r="E33" i="6"/>
  <c r="M33" i="6"/>
  <c r="F33" i="6"/>
  <c r="I32" i="6"/>
  <c r="Q32" i="6"/>
  <c r="O32" i="6"/>
  <c r="J32" i="6"/>
  <c r="R32" i="6"/>
  <c r="P32" i="6"/>
  <c r="C32" i="6"/>
  <c r="K32" i="6"/>
  <c r="S32" i="6"/>
  <c r="G32" i="6"/>
  <c r="H32" i="6"/>
  <c r="D32" i="6"/>
  <c r="L32" i="6"/>
  <c r="E32" i="6"/>
  <c r="M32" i="6"/>
  <c r="F32" i="6"/>
  <c r="N32" i="6"/>
  <c r="C30" i="6"/>
  <c r="K30" i="6"/>
  <c r="S30" i="6"/>
  <c r="D30" i="6"/>
  <c r="L30" i="6"/>
  <c r="E30" i="6"/>
  <c r="M30" i="6"/>
  <c r="F30" i="6"/>
  <c r="N30" i="6"/>
  <c r="Q30" i="6"/>
  <c r="J30" i="6"/>
  <c r="G30" i="6"/>
  <c r="O30" i="6"/>
  <c r="H30" i="6"/>
  <c r="P30" i="6"/>
  <c r="I30" i="6"/>
  <c r="R30" i="6"/>
  <c r="J31" i="6"/>
  <c r="R31" i="6"/>
  <c r="I31" i="6"/>
  <c r="C31" i="6"/>
  <c r="K31" i="6"/>
  <c r="S31" i="6"/>
  <c r="P31" i="6"/>
  <c r="D31" i="6"/>
  <c r="L31" i="6"/>
  <c r="E31" i="6"/>
  <c r="M31" i="6"/>
  <c r="F31" i="6"/>
  <c r="N31" i="6"/>
  <c r="H31" i="6"/>
  <c r="Q31" i="6"/>
  <c r="G31" i="6"/>
  <c r="O31" i="6"/>
  <c r="E33" i="5"/>
  <c r="M33" i="5"/>
  <c r="O33" i="5"/>
  <c r="H33" i="5"/>
  <c r="I33" i="5"/>
  <c r="Q33" i="5"/>
  <c r="J33" i="5"/>
  <c r="C33" i="5"/>
  <c r="S33" i="5"/>
  <c r="D33" i="5"/>
  <c r="L33" i="5"/>
  <c r="F33" i="5"/>
  <c r="N33" i="5"/>
  <c r="G33" i="5"/>
  <c r="P33" i="5"/>
  <c r="R33" i="5"/>
  <c r="K33" i="5"/>
  <c r="F32" i="5"/>
  <c r="N32" i="5"/>
  <c r="P32" i="5"/>
  <c r="J32" i="5"/>
  <c r="K32" i="5"/>
  <c r="D32" i="5"/>
  <c r="E32" i="5"/>
  <c r="G32" i="5"/>
  <c r="O32" i="5"/>
  <c r="H32" i="5"/>
  <c r="I32" i="5"/>
  <c r="Q32" i="5"/>
  <c r="R32" i="5"/>
  <c r="C32" i="5"/>
  <c r="S32" i="5"/>
  <c r="L32" i="5"/>
  <c r="M32" i="5"/>
  <c r="H30" i="5"/>
  <c r="P30" i="5"/>
  <c r="J30" i="5"/>
  <c r="K30" i="5"/>
  <c r="L30" i="5"/>
  <c r="M30" i="5"/>
  <c r="F30" i="5"/>
  <c r="O30" i="5"/>
  <c r="I30" i="5"/>
  <c r="Q30" i="5"/>
  <c r="R30" i="5"/>
  <c r="C30" i="5"/>
  <c r="S30" i="5"/>
  <c r="D30" i="5"/>
  <c r="E30" i="5"/>
  <c r="N30" i="5"/>
  <c r="G30" i="5"/>
  <c r="G31" i="5"/>
  <c r="O31" i="5"/>
  <c r="Q31" i="5"/>
  <c r="J31" i="5"/>
  <c r="C31" i="5"/>
  <c r="K31" i="5"/>
  <c r="L31" i="5"/>
  <c r="F31" i="5"/>
  <c r="N31" i="5"/>
  <c r="H31" i="5"/>
  <c r="P31" i="5"/>
  <c r="I31" i="5"/>
  <c r="R31" i="5"/>
  <c r="S31" i="5"/>
  <c r="D31" i="5"/>
  <c r="E31" i="5"/>
  <c r="M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<sst xmlns="http://schemas.openxmlformats.org/spreadsheetml/2006/main" count="156" uniqueCount="53">
  <si>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</si>
  <si>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</si>
  <si>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</si>
  <si>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</si>
  <si>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</si>
  <si>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</si>
  <si>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</si>
  <si>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</si>
  <si>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</si>
  <si>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</si>
  <si>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</si>
  <si>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</si>
  <si>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</si>
  <si>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</si>
  <si>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</si>
  <si>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</si>
  <si>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</si>
  <si>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</si>
  <si>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</si>
  <si>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</si>
  <si>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</si>
  <si>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</si>
  <si>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</si>
  <si>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</si>
  <si>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</si>
  <si>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</si>
  <si>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</si>
  <si>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</si>
  <si>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</si>
  <si>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</si>
  <si>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</si>
  <si>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</si>
  <si>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</si>
  <si>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</si>
  <si>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</si>
  <si>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</si>
  <si>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</si>
  <si>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</si>
  <si>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</si>
  <si>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</si>
  <si>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</si>
  <si>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</si>
  <si>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</si>
  <si>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</si>
  <si>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</si>
  <si>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</si>
  <si>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</si>
  <si>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</si>
  <si>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</si>
  <si>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</si>
  <si>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Höllflue</t>
  </si>
  <si>
    <t>Nicolas Leu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</si>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</sst>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B1" workbookViewId="0">
      <selection activeCell="Q65" sqref="Q6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43543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1.04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 t="s">
        <v>52</v>
      </c>
      <c r="B9" s="7">
        <v>0.1</v>
      </c>
      <c r="C9" s="7">
        <v>6</v>
      </c>
      <c r="D9" s="7">
        <v>20</v>
      </c>
      <c r="E9" s="7"/>
      <c r="F9" s="7">
        <v>1</v>
      </c>
      <c r="G9" s="7"/>
      <c r="H9" s="7">
        <v>85</v>
      </c>
      <c r="I9" s="7">
        <v>72</v>
      </c>
      <c r="J9" s="7">
        <v>7</v>
      </c>
      <c r="K9" s="7">
        <v>6</v>
      </c>
      <c r="L9" s="7"/>
      <c r="M9" s="7"/>
      <c r="N9" s="7"/>
      <c r="O9" s="7"/>
      <c r="P9" s="7"/>
      <c r="Q9" s="7"/>
      <c r="R9" s="7"/>
      <c r="S9" s="7">
        <v>38</v>
      </c>
    </row>
    <row r="10" spans="1:19" x14ac:dyDescent="0.25">
      <c r="A10" s="8">
        <v>1</v>
      </c>
      <c r="B10" s="8">
        <v>0.2</v>
      </c>
      <c r="C10" s="8">
        <v>3</v>
      </c>
      <c r="D10" s="8">
        <v>8</v>
      </c>
      <c r="E10" s="8"/>
      <c r="F10" s="8"/>
      <c r="G10" s="8"/>
      <c r="H10" s="8">
        <v>23</v>
      </c>
      <c r="I10" s="8">
        <v>27</v>
      </c>
      <c r="J10" s="8">
        <v>7</v>
      </c>
      <c r="K10" s="8">
        <v>4</v>
      </c>
      <c r="L10" s="8"/>
      <c r="M10" s="8"/>
      <c r="N10" s="8"/>
      <c r="O10" s="8"/>
      <c r="P10" s="8"/>
      <c r="Q10" s="8"/>
      <c r="R10" s="8"/>
      <c r="S10" s="8">
        <v>15</v>
      </c>
    </row>
    <row r="11" spans="1:19" x14ac:dyDescent="0.25">
      <c r="A11" s="8">
        <v>2</v>
      </c>
      <c r="B11" s="8">
        <v>0.3</v>
      </c>
      <c r="C11" s="8">
        <v>1</v>
      </c>
      <c r="D11" s="8">
        <v>7</v>
      </c>
      <c r="E11" s="8"/>
      <c r="F11" s="8"/>
      <c r="G11" s="8"/>
      <c r="H11" s="8">
        <v>12</v>
      </c>
      <c r="I11" s="8">
        <v>21</v>
      </c>
      <c r="J11" s="8">
        <v>12</v>
      </c>
      <c r="K11" s="8">
        <v>1</v>
      </c>
      <c r="L11" s="8"/>
      <c r="M11" s="8"/>
      <c r="N11" s="8"/>
      <c r="O11" s="8"/>
      <c r="P11" s="8"/>
      <c r="Q11" s="8"/>
      <c r="R11" s="8"/>
      <c r="S11" s="8">
        <v>5</v>
      </c>
    </row>
    <row r="12" spans="1:19" x14ac:dyDescent="0.25">
      <c r="A12" s="8">
        <v>3</v>
      </c>
      <c r="B12" s="8">
        <v>0.5</v>
      </c>
      <c r="C12" s="8">
        <v>2</v>
      </c>
      <c r="D12" s="8">
        <v>2</v>
      </c>
      <c r="E12" s="8"/>
      <c r="F12" s="8"/>
      <c r="G12" s="8"/>
      <c r="H12" s="8">
        <v>2</v>
      </c>
      <c r="I12" s="8">
        <v>14</v>
      </c>
      <c r="J12" s="8">
        <v>11</v>
      </c>
      <c r="K12" s="8">
        <v>2</v>
      </c>
      <c r="L12" s="8"/>
      <c r="M12" s="8"/>
      <c r="N12" s="8"/>
      <c r="O12" s="8"/>
      <c r="P12" s="8"/>
      <c r="Q12" s="8"/>
      <c r="R12" s="8"/>
      <c r="S12" s="8">
        <v>2</v>
      </c>
    </row>
    <row r="13" spans="1:19" x14ac:dyDescent="0.25">
      <c r="A13" s="8">
        <v>4</v>
      </c>
      <c r="B13" s="8">
        <v>0.7</v>
      </c>
      <c r="C13" s="8">
        <v>1</v>
      </c>
      <c r="D13" s="8">
        <v>2</v>
      </c>
      <c r="E13" s="8"/>
      <c r="F13" s="8"/>
      <c r="G13" s="8"/>
      <c r="H13" s="8"/>
      <c r="I13" s="8">
        <v>8</v>
      </c>
      <c r="J13" s="8">
        <v>9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5</v>
      </c>
      <c r="B14" s="8">
        <v>1</v>
      </c>
      <c r="C14" s="8">
        <v>2</v>
      </c>
      <c r="D14" s="8">
        <v>2</v>
      </c>
      <c r="E14" s="8"/>
      <c r="F14" s="8"/>
      <c r="G14" s="8"/>
      <c r="H14" s="8"/>
      <c r="I14" s="8">
        <v>12</v>
      </c>
      <c r="J14" s="8">
        <v>5</v>
      </c>
      <c r="K14" s="8">
        <v>3</v>
      </c>
      <c r="L14" s="8"/>
      <c r="M14" s="8"/>
      <c r="N14" s="8"/>
      <c r="O14" s="8"/>
      <c r="P14" s="8"/>
      <c r="Q14" s="8"/>
      <c r="R14" s="8"/>
      <c r="S14" s="8">
        <v>1</v>
      </c>
    </row>
    <row r="15" spans="1:19" x14ac:dyDescent="0.25">
      <c r="A15" s="8">
        <v>6</v>
      </c>
      <c r="B15" s="8">
        <v>1.3</v>
      </c>
      <c r="C15" s="8">
        <v>3</v>
      </c>
      <c r="D15" s="8"/>
      <c r="E15" s="8"/>
      <c r="F15" s="8"/>
      <c r="G15" s="8"/>
      <c r="H15" s="8"/>
      <c r="I15" s="8">
        <v>6</v>
      </c>
      <c r="J15" s="8">
        <v>2</v>
      </c>
      <c r="K15" s="8">
        <v>3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7</v>
      </c>
      <c r="B16" s="8">
        <v>1.7</v>
      </c>
      <c r="C16" s="8">
        <v>1</v>
      </c>
      <c r="D16" s="8"/>
      <c r="E16" s="8"/>
      <c r="F16" s="8">
        <v>1</v>
      </c>
      <c r="G16" s="8"/>
      <c r="H16" s="8"/>
      <c r="I16" s="8">
        <v>8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8">
        <v>8</v>
      </c>
      <c r="B17" s="8">
        <v>2.1</v>
      </c>
      <c r="C17" s="8">
        <v>1</v>
      </c>
      <c r="D17" s="8"/>
      <c r="E17" s="8"/>
      <c r="F17" s="8"/>
      <c r="G17" s="8"/>
      <c r="H17" s="8"/>
      <c r="I17" s="8">
        <v>3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9</v>
      </c>
      <c r="B18" s="8">
        <v>2.5</v>
      </c>
      <c r="C18" s="8">
        <v>1</v>
      </c>
      <c r="D18" s="8">
        <v>1</v>
      </c>
      <c r="E18" s="8"/>
      <c r="F18" s="8"/>
      <c r="G18" s="8"/>
      <c r="H18" s="8"/>
      <c r="I18" s="8">
        <v>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10</v>
      </c>
      <c r="B19" s="8">
        <v>2.9</v>
      </c>
      <c r="C19" s="8"/>
      <c r="D19" s="8"/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11</v>
      </c>
      <c r="B20" s="8">
        <v>3.4</v>
      </c>
      <c r="C20" s="8"/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12</v>
      </c>
      <c r="B21" s="8">
        <v>3.9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13</v>
      </c>
      <c r="B22" s="8">
        <v>4.5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14</v>
      </c>
      <c r="B23" s="8">
        <v>5.0999999999999996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15</v>
      </c>
      <c r="B24" s="8">
        <v>5.7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16</v>
      </c>
      <c r="B25" s="8">
        <v>6.4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17</v>
      </c>
      <c r="B26" s="8">
        <v>7.2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18</v>
      </c>
      <c r="B27" s="8">
        <v>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19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20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21</v>
      </c>
      <c r="B30" s="8">
        <v>10.4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22</v>
      </c>
      <c r="B31" s="8">
        <v>11.3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23</v>
      </c>
      <c r="B32" s="8">
        <v>12.2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24</v>
      </c>
      <c r="B33" s="8">
        <v>13.2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21</v>
      </c>
      <c r="D54" s="12">
        <f t="shared" ref="D54:S54" si="0">SUM(D9:D51)</f>
        <v>42</v>
      </c>
      <c r="E54" s="12">
        <f t="shared" si="0"/>
        <v>0</v>
      </c>
      <c r="F54" s="12">
        <f t="shared" ref="F54:G54" si="1">SUM(F9:F51)</f>
        <v>2</v>
      </c>
      <c r="G54" s="12">
        <f t="shared" si="1"/>
        <v>0</v>
      </c>
      <c r="H54" s="12">
        <f t="shared" si="0"/>
        <v>122</v>
      </c>
      <c r="I54" s="12">
        <f t="shared" si="0"/>
        <v>179</v>
      </c>
      <c r="J54" s="12">
        <f t="shared" si="0"/>
        <v>53</v>
      </c>
      <c r="K54" s="12">
        <f t="shared" si="0"/>
        <v>22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63</v>
      </c>
      <c r="T54" s="13">
        <f>SUM(C54:S54)</f>
        <v>504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20.2</v>
      </c>
      <c r="D55" s="20">
        <f t="shared" ref="D55:S55" si="3">ROUND(D54/$B$6, 1)</f>
        <v>40.4</v>
      </c>
      <c r="E55" s="20">
        <f t="shared" si="3"/>
        <v>0</v>
      </c>
      <c r="F55" s="20">
        <f t="shared" si="3"/>
        <v>1.9</v>
      </c>
      <c r="G55" s="20">
        <f t="shared" ref="G55" si="4">ROUND(G54/$B$6, 1)</f>
        <v>0</v>
      </c>
      <c r="H55" s="20">
        <f t="shared" si="3"/>
        <v>117.3</v>
      </c>
      <c r="I55" s="20">
        <f t="shared" si="3"/>
        <v>172.1</v>
      </c>
      <c r="J55" s="20">
        <f t="shared" si="3"/>
        <v>51</v>
      </c>
      <c r="K55" s="20">
        <f t="shared" si="3"/>
        <v>21.2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60.6</v>
      </c>
      <c r="T55" s="21">
        <f>ROUND(SUM(C55:S55),0)</f>
        <v>485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0.03</v>
      </c>
      <c r="D56" s="22">
        <f>ROUND('Berechnungen Grundflaeche'!D53, 2)</f>
        <v>0.02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0.01</v>
      </c>
      <c r="I56" s="22">
        <f>ROUND('Berechnungen Grundflaeche'!I53, 2)</f>
        <v>0.18</v>
      </c>
      <c r="J56" s="22">
        <f>ROUND('Berechnungen Grundflaeche'!J53, 2)</f>
        <v>0.04</v>
      </c>
      <c r="K56" s="22">
        <f>ROUND('Berechnungen Grundflaeche'!K53, 2)</f>
        <v>0.03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0.01</v>
      </c>
      <c r="T56" s="23">
        <f>ROUND('Berechnungen Grundflaeche'!T53,1)</f>
        <v>0.3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0.03</v>
      </c>
      <c r="D57" s="22">
        <f>ROUND('Berechnungen Grundflaeche'!D54, 2)</f>
        <v>0.02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0.01</v>
      </c>
      <c r="I57" s="22">
        <f>ROUND('Berechnungen Grundflaeche'!I54, 2)</f>
        <v>0.17</v>
      </c>
      <c r="J57" s="22">
        <f>ROUND('Berechnungen Grundflaeche'!J54, 2)</f>
        <v>0.04</v>
      </c>
      <c r="K57" s="22">
        <f>ROUND('Berechnungen Grundflaeche'!K54, 2)</f>
        <v>0.03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0.01</v>
      </c>
      <c r="T57" s="23">
        <f>ROUND('Berechnungen Grundflaeche'!T54, 1)</f>
        <v>0.3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10</v>
      </c>
      <c r="D58" s="24">
        <f>ROUND(100 * 'Berechnungen Grundflaeche'!D55,0)</f>
        <v>5</v>
      </c>
      <c r="E58" s="24">
        <f>ROUND(100 * 'Berechnungen Grundflaeche'!E55,0)</f>
        <v>0</v>
      </c>
      <c r="F58" s="24">
        <f>ROUND(100 * 'Berechnungen Grundflaeche'!F55,0)</f>
        <v>1</v>
      </c>
      <c r="G58" s="24">
        <f>ROUND(100 * 'Berechnungen Grundflaeche'!G55,0)</f>
        <v>0</v>
      </c>
      <c r="H58" s="24">
        <f>ROUND(100 * 'Berechnungen Grundflaeche'!H55,0)</f>
        <v>2</v>
      </c>
      <c r="I58" s="24">
        <f>ROUND(100 * 'Berechnungen Grundflaeche'!I55,0)</f>
        <v>57</v>
      </c>
      <c r="J58" s="24">
        <f>ROUND(100 * 'Berechnungen Grundflaeche'!J55,0)</f>
        <v>12</v>
      </c>
      <c r="K58" s="24">
        <f>ROUND(100 * 'Berechnungen Grundflaeche'!K55,0)</f>
        <v>9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4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15.4</v>
      </c>
      <c r="D59" s="26">
        <f>ROUND('Berechnungen Vorrat'!D53, 1)</f>
        <v>12.6</v>
      </c>
      <c r="E59" s="26">
        <f>ROUND('Berechnungen Vorrat'!E53, 1)</f>
        <v>0</v>
      </c>
      <c r="F59" s="26">
        <f>ROUND('Berechnungen Vorrat'!F53, 1)</f>
        <v>1.8</v>
      </c>
      <c r="G59" s="26">
        <f>ROUND('Berechnungen Vorrat'!G53, 1)</f>
        <v>0</v>
      </c>
      <c r="H59" s="26">
        <f>ROUND('Berechnungen Vorrat'!H53, 1)</f>
        <v>17.7</v>
      </c>
      <c r="I59" s="26">
        <f>ROUND('Berechnungen Vorrat'!I53, 1)</f>
        <v>95.1</v>
      </c>
      <c r="J59" s="26">
        <f>ROUND('Berechnungen Vorrat'!J53, 1)</f>
        <v>25.1</v>
      </c>
      <c r="K59" s="26">
        <f>ROUND('Berechnungen Vorrat'!K53, 1)</f>
        <v>14.7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13.3</v>
      </c>
      <c r="T59" s="27">
        <f>ROUND('Berechnungen Vorrat'!T53, 0)</f>
        <v>196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14.8</v>
      </c>
      <c r="D60" s="26">
        <f>ROUND('Berechnungen Vorrat'!D54, 1)</f>
        <v>12.1</v>
      </c>
      <c r="E60" s="26">
        <f>ROUND('Berechnungen Vorrat'!E54, 1)</f>
        <v>0</v>
      </c>
      <c r="F60" s="26">
        <f>ROUND('Berechnungen Vorrat'!F54, 1)</f>
        <v>1.7</v>
      </c>
      <c r="G60" s="26">
        <f>ROUND('Berechnungen Vorrat'!G54, 1)</f>
        <v>0</v>
      </c>
      <c r="H60" s="26">
        <f>ROUND('Berechnungen Vorrat'!H54, 1)</f>
        <v>17</v>
      </c>
      <c r="I60" s="26">
        <f>ROUND('Berechnungen Vorrat'!I54, 1)</f>
        <v>91.4</v>
      </c>
      <c r="J60" s="26">
        <f>ROUND('Berechnungen Vorrat'!J54, 1)</f>
        <v>24.1</v>
      </c>
      <c r="K60" s="26">
        <f>ROUND('Berechnungen Vorrat'!K54, 1)</f>
        <v>14.1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12.8</v>
      </c>
      <c r="T60" s="27">
        <f>ROUND('Berechnungen Vorrat'!T54, 0)</f>
        <v>188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8</v>
      </c>
      <c r="D61" s="24">
        <f>ROUND(100 * 'Berechnungen Vorrat'!D55, 0)</f>
        <v>6</v>
      </c>
      <c r="E61" s="24">
        <f>ROUND(100 * 'Berechnungen Vorrat'!E55, 0)</f>
        <v>0</v>
      </c>
      <c r="F61" s="24">
        <f>ROUND(100 * 'Berechnungen Vorrat'!F55, 0)</f>
        <v>1</v>
      </c>
      <c r="G61" s="24">
        <f>ROUND(100 * 'Berechnungen Vorrat'!G55, 0)</f>
        <v>0</v>
      </c>
      <c r="H61" s="24">
        <f>ROUND(100 * 'Berechnungen Vorrat'!H55, 0)</f>
        <v>9</v>
      </c>
      <c r="I61" s="24">
        <f>ROUND(100 * 'Berechnungen Vorrat'!I55, 0)</f>
        <v>49</v>
      </c>
      <c r="J61" s="24">
        <f>ROUND(100 * 'Berechnungen Vorrat'!J55, 0)</f>
        <v>13</v>
      </c>
      <c r="K61" s="24">
        <f>ROUND(100 * 'Berechnungen Vorrat'!K55, 0)</f>
        <v>8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7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 t="str">
        <f>Kluppierungsprotokoll!A9</f>
        <v>0</v>
      </c>
      <c r="B9" s="7">
        <f>Kluppierungsprotokoll!B9</f>
        <v>0.1</v>
      </c>
      <c r="C9" s="7">
        <f>Kluppierungsprotokoll!C9/$B$6</f>
        <v>5.7692307692307692</v>
      </c>
      <c r="D9" s="7">
        <f>Kluppierungsprotokoll!D9/$B$6</f>
        <v>19.23076923076923</v>
      </c>
      <c r="E9" s="7">
        <f>Kluppierungsprotokoll!E9/$B$6</f>
        <v>0</v>
      </c>
      <c r="F9" s="7">
        <f>Kluppierungsprotokoll!F9/$B$6</f>
        <v>0.96153846153846145</v>
      </c>
      <c r="G9" s="7">
        <f>Kluppierungsprotokoll!G9/$B$6</f>
        <v>0</v>
      </c>
      <c r="H9" s="7">
        <f>Kluppierungsprotokoll!H9/$B$6</f>
        <v>81.730769230769226</v>
      </c>
      <c r="I9" s="7">
        <f>Kluppierungsprotokoll!I9/$B$6</f>
        <v>69.230769230769226</v>
      </c>
      <c r="J9" s="7">
        <f>Kluppierungsprotokoll!J9/$B$6</f>
        <v>6.7307692307692308</v>
      </c>
      <c r="K9" s="7">
        <f>Kluppierungsprotokoll!K9/$B$6</f>
        <v>5.7692307692307692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36.53846153846154</v>
      </c>
    </row>
    <row r="10" spans="1:19" x14ac:dyDescent="0.25">
      <c r="A10" s="8">
        <f>Kluppierungsprotokoll!A10</f>
        <v>1</v>
      </c>
      <c r="B10" s="8">
        <f>Kluppierungsprotokoll!B10</f>
        <v>0.2</v>
      </c>
      <c r="C10" s="8">
        <f>Kluppierungsprotokoll!C10/$B$6</f>
        <v>2.8846153846153846</v>
      </c>
      <c r="D10" s="8">
        <f>Kluppierungsprotokoll!D10/$B$6</f>
        <v>7.6923076923076916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22.115384615384613</v>
      </c>
      <c r="I10" s="8">
        <f>Kluppierungsprotokoll!I10/$B$6</f>
        <v>25.96153846153846</v>
      </c>
      <c r="J10" s="8">
        <f>Kluppierungsprotokoll!J10/$B$6</f>
        <v>6.7307692307692308</v>
      </c>
      <c r="K10" s="8">
        <f>Kluppierungsprotokoll!K10/$B$6</f>
        <v>3.8461538461538458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14.423076923076923</v>
      </c>
    </row>
    <row r="11" spans="1:19" x14ac:dyDescent="0.25">
      <c r="A11" s="8">
        <f>Kluppierungsprotokoll!A11</f>
        <v>2</v>
      </c>
      <c r="B11" s="8">
        <f>Kluppierungsprotokoll!B11</f>
        <v>0.3</v>
      </c>
      <c r="C11" s="8">
        <f>Kluppierungsprotokoll!C11/$B$6</f>
        <v>0.96153846153846145</v>
      </c>
      <c r="D11" s="8">
        <f>Kluppierungsprotokoll!D11/$B$6</f>
        <v>6.7307692307692308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11.538461538461538</v>
      </c>
      <c r="I11" s="8">
        <f>Kluppierungsprotokoll!I11/$B$6</f>
        <v>20.19230769230769</v>
      </c>
      <c r="J11" s="8">
        <f>Kluppierungsprotokoll!J11/$B$6</f>
        <v>11.538461538461538</v>
      </c>
      <c r="K11" s="8">
        <f>Kluppierungsprotokoll!K11/$B$6</f>
        <v>0.96153846153846145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4.8076923076923075</v>
      </c>
    </row>
    <row r="12" spans="1:19" x14ac:dyDescent="0.25">
      <c r="A12" s="8">
        <f>Kluppierungsprotokoll!A12</f>
        <v>3</v>
      </c>
      <c r="B12" s="8">
        <f>Kluppierungsprotokoll!B12</f>
        <v>0.5</v>
      </c>
      <c r="C12" s="8">
        <f>Kluppierungsprotokoll!C12/$B$6</f>
        <v>1.9230769230769229</v>
      </c>
      <c r="D12" s="8">
        <f>Kluppierungsprotokoll!D12/$B$6</f>
        <v>1.9230769230769229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1.9230769230769229</v>
      </c>
      <c r="I12" s="8">
        <f>Kluppierungsprotokoll!I12/$B$6</f>
        <v>13.461538461538462</v>
      </c>
      <c r="J12" s="8">
        <f>Kluppierungsprotokoll!J12/$B$6</f>
        <v>10.576923076923077</v>
      </c>
      <c r="K12" s="8">
        <f>Kluppierungsprotokoll!K12/$B$6</f>
        <v>1.9230769230769229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1.9230769230769229</v>
      </c>
    </row>
    <row r="13" spans="1:19" x14ac:dyDescent="0.25">
      <c r="A13" s="8">
        <f>Kluppierungsprotokoll!A13</f>
        <v>4</v>
      </c>
      <c r="B13" s="8">
        <f>Kluppierungsprotokoll!B13</f>
        <v>0.7</v>
      </c>
      <c r="C13" s="8">
        <f>Kluppierungsprotokoll!C13/$B$6</f>
        <v>0.96153846153846145</v>
      </c>
      <c r="D13" s="8">
        <f>Kluppierungsprotokoll!D13/$B$6</f>
        <v>1.9230769230769229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7.6923076923076916</v>
      </c>
      <c r="J13" s="8">
        <f>Kluppierungsprotokoll!J13/$B$6</f>
        <v>8.6538461538461533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5</v>
      </c>
      <c r="B14" s="8">
        <f>Kluppierungsprotokoll!B14</f>
        <v>1</v>
      </c>
      <c r="C14" s="8">
        <f>Kluppierungsprotokoll!C14/$B$6</f>
        <v>1.9230769230769229</v>
      </c>
      <c r="D14" s="8">
        <f>Kluppierungsprotokoll!D14/$B$6</f>
        <v>1.9230769230769229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11.538461538461538</v>
      </c>
      <c r="J14" s="8">
        <f>Kluppierungsprotokoll!J14/$B$6</f>
        <v>4.8076923076923075</v>
      </c>
      <c r="K14" s="8">
        <f>Kluppierungsprotokoll!K14/$B$6</f>
        <v>2.8846153846153846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0.96153846153846145</v>
      </c>
    </row>
    <row r="15" spans="1:19" x14ac:dyDescent="0.25">
      <c r="A15" s="8">
        <f>Kluppierungsprotokoll!A15</f>
        <v>6</v>
      </c>
      <c r="B15" s="8">
        <f>Kluppierungsprotokoll!B15</f>
        <v>1.3</v>
      </c>
      <c r="C15" s="8">
        <f>Kluppierungsprotokoll!C15/$B$6</f>
        <v>2.8846153846153846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5.7692307692307692</v>
      </c>
      <c r="J15" s="8">
        <f>Kluppierungsprotokoll!J15/$B$6</f>
        <v>1.9230769230769229</v>
      </c>
      <c r="K15" s="8">
        <f>Kluppierungsprotokoll!K15/$B$6</f>
        <v>2.8846153846153846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0.96153846153846145</v>
      </c>
    </row>
    <row r="16" spans="1:19" x14ac:dyDescent="0.25">
      <c r="A16" s="8">
        <f>Kluppierungsprotokoll!A16</f>
        <v>7</v>
      </c>
      <c r="B16" s="8">
        <f>Kluppierungsprotokoll!B16</f>
        <v>1.7</v>
      </c>
      <c r="C16" s="8">
        <f>Kluppierungsprotokoll!C16/$B$6</f>
        <v>0.96153846153846145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0.96153846153846145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7.6923076923076916</v>
      </c>
      <c r="J16" s="8">
        <f>Kluppierungsprotokoll!J16/$B$6</f>
        <v>0</v>
      </c>
      <c r="K16" s="8">
        <f>Kluppierungsprotokoll!K16/$B$6</f>
        <v>2.8846153846153846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0.96153846153846145</v>
      </c>
    </row>
    <row r="17" spans="1:19" x14ac:dyDescent="0.25">
      <c r="A17" s="8">
        <f>Kluppierungsprotokoll!A17</f>
        <v>8</v>
      </c>
      <c r="B17" s="8">
        <f>Kluppierungsprotokoll!B17</f>
        <v>2.1</v>
      </c>
      <c r="C17" s="8">
        <f>Kluppierungsprotokoll!C17/$B$6</f>
        <v>0.96153846153846145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2.8846153846153846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9</v>
      </c>
      <c r="B18" s="8">
        <f>Kluppierungsprotokoll!B18</f>
        <v>2.5</v>
      </c>
      <c r="C18" s="8">
        <f>Kluppierungsprotokoll!C18/$B$6</f>
        <v>0.96153846153846145</v>
      </c>
      <c r="D18" s="8">
        <f>Kluppierungsprotokoll!D18/$B$6</f>
        <v>0.96153846153846145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1.9230769230769229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10</v>
      </c>
      <c r="B19" s="8">
        <f>Kluppierungsprotokoll!B19</f>
        <v>2.9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3.8461538461538458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11</v>
      </c>
      <c r="B20" s="8">
        <f>Kluppierungsprotokoll!B20</f>
        <v>3.4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0.96153846153846145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12</v>
      </c>
      <c r="B21" s="8">
        <f>Kluppierungsprotokoll!B21</f>
        <v>3.9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0.96153846153846145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13</v>
      </c>
      <c r="B22" s="8">
        <f>Kluppierungsprotokoll!B22</f>
        <v>4.5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14</v>
      </c>
      <c r="B23" s="8">
        <f>Kluppierungsprotokoll!B23</f>
        <v>5.0999999999999996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15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16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17</v>
      </c>
      <c r="B26" s="8">
        <f>Kluppierungsprotokoll!B26</f>
        <v>7.2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18</v>
      </c>
      <c r="B27" s="8">
        <f>Kluppierungsprotokoll!B27</f>
        <v>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19</v>
      </c>
      <c r="B28" s="8">
        <f>Kluppierungsprotokoll!B28</f>
        <v>8.8000000000000007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20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21</v>
      </c>
      <c r="B30" s="8">
        <f>Kluppierungsprotokoll!B30</f>
        <v>10.4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22</v>
      </c>
      <c r="B31" s="8">
        <f>Kluppierungsprotokoll!B31</f>
        <v>11.3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23</v>
      </c>
      <c r="B32" s="8">
        <f>Kluppierungsprotokoll!B32</f>
        <v>12.2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24</v>
      </c>
      <c r="B33" s="8">
        <f>Kluppierungsprotokoll!B33</f>
        <v>13.2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 t="str">
        <f>Kluppierungsprotokoll!A9</f>
        <v>0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</v>
      </c>
      <c r="B10" s="8">
        <f>Kluppierungsprotokoll!B10</f>
        <v>0.2</v>
      </c>
      <c r="C10" s="8">
        <f>Kluppierungsprotokoll!C10*($A10/200)^2*PI()</f>
        <v>2.3561944901923451E-4</v>
      </c>
      <c r="D10" s="8">
        <f>Kluppierungsprotokoll!D10*($A10/200)^2*PI()</f>
        <v>6.2831853071795862E-4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1.8064157758141311E-3</v>
      </c>
      <c r="I10" s="8">
        <f>Kluppierungsprotokoll!I10*($A10/200)^2*PI()</f>
        <v>2.1205750411731105E-3</v>
      </c>
      <c r="J10" s="8">
        <f>Kluppierungsprotokoll!J10*($A10/200)^2*PI()</f>
        <v>5.4977871437821382E-4</v>
      </c>
      <c r="K10" s="8">
        <f>Kluppierungsprotokoll!K10*($A10/200)^2*PI()</f>
        <v>3.1415926535897931E-4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1.1780972450961724E-3</v>
      </c>
    </row>
    <row r="11" spans="1:19" x14ac:dyDescent="0.25">
      <c r="A11" s="8">
        <f>Kluppierungsprotokoll!A11</f>
        <v>2</v>
      </c>
      <c r="B11" s="8">
        <f>Kluppierungsprotokoll!B11</f>
        <v>0.3</v>
      </c>
      <c r="C11" s="8">
        <f>Kluppierungsprotokoll!C11*($A11/200)^2*PI()</f>
        <v>3.1415926535897931E-4</v>
      </c>
      <c r="D11" s="8">
        <f>Kluppierungsprotokoll!D11*($A11/200)^2*PI()</f>
        <v>2.1991148575128553E-3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3.7699111843077521E-3</v>
      </c>
      <c r="I11" s="8">
        <f>Kluppierungsprotokoll!I11*($A11/200)^2*PI()</f>
        <v>6.5973445725385667E-3</v>
      </c>
      <c r="J11" s="8">
        <f>Kluppierungsprotokoll!J11*($A11/200)^2*PI()</f>
        <v>3.7699111843077521E-3</v>
      </c>
      <c r="K11" s="8">
        <f>Kluppierungsprotokoll!K11*($A11/200)^2*PI()</f>
        <v>3.1415926535897931E-4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1.5707963267948967E-3</v>
      </c>
    </row>
    <row r="12" spans="1:19" x14ac:dyDescent="0.25">
      <c r="A12" s="8">
        <f>Kluppierungsprotokoll!A12</f>
        <v>3</v>
      </c>
      <c r="B12" s="8">
        <f>Kluppierungsprotokoll!B12</f>
        <v>0.5</v>
      </c>
      <c r="C12" s="8">
        <f>Kluppierungsprotokoll!C12*($A12/200)^2*PI()</f>
        <v>1.4137166941154068E-3</v>
      </c>
      <c r="D12" s="8">
        <f>Kluppierungsprotokoll!D12*($A12/200)^2*PI()</f>
        <v>1.4137166941154068E-3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1.4137166941154068E-3</v>
      </c>
      <c r="I12" s="8">
        <f>Kluppierungsprotokoll!I12*($A12/200)^2*PI()</f>
        <v>9.8960168588078483E-3</v>
      </c>
      <c r="J12" s="8">
        <f>Kluppierungsprotokoll!J12*($A12/200)^2*PI()</f>
        <v>7.7754418176347369E-3</v>
      </c>
      <c r="K12" s="8">
        <f>Kluppierungsprotokoll!K12*($A12/200)^2*PI()</f>
        <v>1.4137166941154068E-3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1.4137166941154068E-3</v>
      </c>
    </row>
    <row r="13" spans="1:19" x14ac:dyDescent="0.25">
      <c r="A13" s="8">
        <f>Kluppierungsprotokoll!A13</f>
        <v>4</v>
      </c>
      <c r="B13" s="8">
        <f>Kluppierungsprotokoll!B13</f>
        <v>0.7</v>
      </c>
      <c r="C13" s="8">
        <f>Kluppierungsprotokoll!C13*($A13/200)^2*PI()</f>
        <v>1.2566370614359172E-3</v>
      </c>
      <c r="D13" s="8">
        <f>Kluppierungsprotokoll!D13*($A13/200)^2*PI()</f>
        <v>2.5132741228718345E-3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1.0053096491487338E-2</v>
      </c>
      <c r="J13" s="8">
        <f>Kluppierungsprotokoll!J13*($A13/200)^2*PI()</f>
        <v>1.1309733552923256E-2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5</v>
      </c>
      <c r="B14" s="8">
        <f>Kluppierungsprotokoll!B14</f>
        <v>1</v>
      </c>
      <c r="C14" s="8">
        <f>Kluppierungsprotokoll!C14*($A14/200)^2*PI()</f>
        <v>3.9269908169872417E-3</v>
      </c>
      <c r="D14" s="8">
        <f>Kluppierungsprotokoll!D14*($A14/200)^2*PI()</f>
        <v>3.9269908169872417E-3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2.3561944901923454E-2</v>
      </c>
      <c r="J14" s="8">
        <f>Kluppierungsprotokoll!J14*($A14/200)^2*PI()</f>
        <v>9.8174770424681052E-3</v>
      </c>
      <c r="K14" s="8">
        <f>Kluppierungsprotokoll!K14*($A14/200)^2*PI()</f>
        <v>5.8904862254808635E-3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1.9634954084936209E-3</v>
      </c>
    </row>
    <row r="15" spans="1:19" x14ac:dyDescent="0.25">
      <c r="A15" s="8">
        <f>Kluppierungsprotokoll!A15</f>
        <v>6</v>
      </c>
      <c r="B15" s="8">
        <f>Kluppierungsprotokoll!B15</f>
        <v>1.3</v>
      </c>
      <c r="C15" s="8">
        <f>Kluppierungsprotokoll!C15*($A15/200)^2*PI()</f>
        <v>8.4823001646924419E-3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1.6964600329384884E-2</v>
      </c>
      <c r="J15" s="8">
        <f>Kluppierungsprotokoll!J15*($A15/200)^2*PI()</f>
        <v>5.6548667764616273E-3</v>
      </c>
      <c r="K15" s="8">
        <f>Kluppierungsprotokoll!K15*($A15/200)^2*PI()</f>
        <v>8.4823001646924419E-3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2.8274333882308137E-3</v>
      </c>
    </row>
    <row r="16" spans="1:19" x14ac:dyDescent="0.25">
      <c r="A16" s="8">
        <f>Kluppierungsprotokoll!A16</f>
        <v>7</v>
      </c>
      <c r="B16" s="8">
        <f>Kluppierungsprotokoll!B16</f>
        <v>1.7</v>
      </c>
      <c r="C16" s="8">
        <f>Kluppierungsprotokoll!C16*($A16/200)^2*PI()</f>
        <v>3.8484510006474969E-3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3.8484510006474969E-3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3.0787608005179976E-2</v>
      </c>
      <c r="J16" s="8">
        <f>Kluppierungsprotokoll!J16*($A16/200)^2*PI()</f>
        <v>0</v>
      </c>
      <c r="K16" s="8">
        <f>Kluppierungsprotokoll!K16*($A16/200)^2*PI()</f>
        <v>1.1545353001942491E-2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3.8484510006474969E-3</v>
      </c>
    </row>
    <row r="17" spans="1:19" x14ac:dyDescent="0.25">
      <c r="A17" s="8">
        <f>Kluppierungsprotokoll!A17</f>
        <v>8</v>
      </c>
      <c r="B17" s="8">
        <f>Kluppierungsprotokoll!B17</f>
        <v>2.1</v>
      </c>
      <c r="C17" s="8">
        <f>Kluppierungsprotokoll!C17*($A17/200)^2*PI()</f>
        <v>5.0265482457436689E-3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1.5079644737231009E-2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9</v>
      </c>
      <c r="B18" s="8">
        <f>Kluppierungsprotokoll!B18</f>
        <v>2.5</v>
      </c>
      <c r="C18" s="8">
        <f>Kluppierungsprotokoll!C18*($A18/200)^2*PI()</f>
        <v>6.3617251235193305E-3</v>
      </c>
      <c r="D18" s="8">
        <f>Kluppierungsprotokoll!D18*($A18/200)^2*PI()</f>
        <v>6.3617251235193305E-3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1.2723450247038661E-2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10</v>
      </c>
      <c r="B19" s="8">
        <f>Kluppierungsprotokoll!B19</f>
        <v>2.9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3.1415926535897934E-2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11</v>
      </c>
      <c r="B20" s="8">
        <f>Kluppierungsprotokoll!B20</f>
        <v>3.4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9.5033177771091243E-3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12</v>
      </c>
      <c r="B21" s="8">
        <f>Kluppierungsprotokoll!B21</f>
        <v>3.9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1.1309733552923255E-2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13</v>
      </c>
      <c r="B22" s="8">
        <f>Kluppierungsprotokoll!B22</f>
        <v>4.5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14</v>
      </c>
      <c r="B23" s="8">
        <f>Kluppierungsprotokoll!B23</f>
        <v>5.0999999999999996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15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16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17</v>
      </c>
      <c r="B26" s="8">
        <f>Kluppierungsprotokoll!B26</f>
        <v>7.2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18</v>
      </c>
      <c r="B27" s="8">
        <f>Kluppierungsprotokoll!B27</f>
        <v>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19</v>
      </c>
      <c r="B28" s="8">
        <f>Kluppierungsprotokoll!B28</f>
        <v>8.8000000000000007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20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21</v>
      </c>
      <c r="B30" s="8">
        <f>Kluppierungsprotokoll!B30</f>
        <v>10.4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22</v>
      </c>
      <c r="B31" s="8">
        <f>Kluppierungsprotokoll!B31</f>
        <v>11.3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23</v>
      </c>
      <c r="B32" s="8">
        <f>Kluppierungsprotokoll!B32</f>
        <v>12.2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24</v>
      </c>
      <c r="B33" s="8">
        <f>Kluppierungsprotokoll!B33</f>
        <v>13.2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3.0866147821519717E-2</v>
      </c>
      <c r="D53">
        <f t="shared" ref="D53:S53" si="0">SUM(D9:D51)</f>
        <v>1.7043140145724625E-2</v>
      </c>
      <c r="E53">
        <f t="shared" si="0"/>
        <v>0</v>
      </c>
      <c r="F53">
        <f t="shared" si="0"/>
        <v>3.8484510006474969E-3</v>
      </c>
      <c r="G53">
        <f t="shared" si="0"/>
        <v>0</v>
      </c>
      <c r="H53">
        <f t="shared" si="0"/>
        <v>6.9900436542372907E-3</v>
      </c>
      <c r="I53">
        <f t="shared" si="0"/>
        <v>0.18001325905069515</v>
      </c>
      <c r="J53">
        <f t="shared" si="0"/>
        <v>3.8877209088173686E-2</v>
      </c>
      <c r="K53">
        <f t="shared" si="0"/>
        <v>2.7960174616949163E-2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1.2801990063378408E-2</v>
      </c>
      <c r="T53">
        <f>SUM(C53:S53)</f>
        <v>0.31840041544132552</v>
      </c>
    </row>
    <row r="54" spans="1:20" x14ac:dyDescent="0.25">
      <c r="A54" t="s">
        <v>24</v>
      </c>
      <c r="B54" t="s">
        <v>26</v>
      </c>
      <c r="C54">
        <f>C53/$B$6</f>
        <v>2.9678988289922804E-2</v>
      </c>
      <c r="D54">
        <f t="shared" ref="D54:S54" si="1">D53/$B$6</f>
        <v>1.6387634755504445E-2</v>
      </c>
      <c r="E54">
        <f t="shared" si="1"/>
        <v>0</v>
      </c>
      <c r="F54">
        <f t="shared" si="1"/>
        <v>3.7004336544687469E-3</v>
      </c>
      <c r="G54">
        <f t="shared" si="1"/>
        <v>0</v>
      </c>
      <c r="H54">
        <f t="shared" si="1"/>
        <v>6.7211958213820103E-3</v>
      </c>
      <c r="I54">
        <f t="shared" si="1"/>
        <v>0.17308967216412996</v>
      </c>
      <c r="J54">
        <f t="shared" si="1"/>
        <v>3.7381931815551619E-2</v>
      </c>
      <c r="K54">
        <f t="shared" si="1"/>
        <v>2.6884783285528041E-2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1.2309605830171546E-2</v>
      </c>
      <c r="T54">
        <f>SUM(C54:S54)</f>
        <v>0.30615424561665922</v>
      </c>
    </row>
    <row r="55" spans="1:20" x14ac:dyDescent="0.25">
      <c r="A55" t="s">
        <v>24</v>
      </c>
      <c r="B55" t="s">
        <v>31</v>
      </c>
      <c r="C55">
        <f>C54/$T54</f>
        <v>9.6941292550567326E-2</v>
      </c>
      <c r="D55">
        <f t="shared" ref="D55:S55" si="2">D54/$T54</f>
        <v>5.3527380365071514E-2</v>
      </c>
      <c r="E55">
        <f t="shared" si="2"/>
        <v>0</v>
      </c>
      <c r="F55">
        <f t="shared" si="2"/>
        <v>1.2086827824370991E-2</v>
      </c>
      <c r="G55">
        <f t="shared" si="2"/>
        <v>0</v>
      </c>
      <c r="H55">
        <f t="shared" si="2"/>
        <v>2.1953626048347309E-2</v>
      </c>
      <c r="I55">
        <f t="shared" si="2"/>
        <v>0.56536753823384311</v>
      </c>
      <c r="J55">
        <f t="shared" si="2"/>
        <v>0.12210162802170692</v>
      </c>
      <c r="K55">
        <f t="shared" si="2"/>
        <v>8.7814504193389237E-2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4.0207202762703495E-2</v>
      </c>
      <c r="T55">
        <f>SUM(C55:S55)</f>
        <v>0.99999999999999978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 t="str">
        <f>Kluppierungsprotokoll!A9</f>
        <v>0</v>
      </c>
      <c r="B9" s="7">
        <f>Kluppierungsprotokoll!B9</f>
        <v>0.1</v>
      </c>
      <c r="C9" s="7">
        <f>Kluppierungsprotokoll!C9*$B9</f>
        <v>0.60000000000000009</v>
      </c>
      <c r="D9" s="7">
        <f>Kluppierungsprotokoll!D9*$B9</f>
        <v>2</v>
      </c>
      <c r="E9" s="7">
        <f>Kluppierungsprotokoll!E9*$B9</f>
        <v>0</v>
      </c>
      <c r="F9" s="7">
        <f>Kluppierungsprotokoll!F9*$B9</f>
        <v>0.1</v>
      </c>
      <c r="G9" s="7">
        <f>Kluppierungsprotokoll!G9*$B9</f>
        <v>0</v>
      </c>
      <c r="H9" s="7">
        <f>Kluppierungsprotokoll!H9*$B9</f>
        <v>8.5</v>
      </c>
      <c r="I9" s="7">
        <f>Kluppierungsprotokoll!I9*$B9</f>
        <v>7.2</v>
      </c>
      <c r="J9" s="7">
        <f>Kluppierungsprotokoll!J9*$B9</f>
        <v>0.70000000000000007</v>
      </c>
      <c r="K9" s="7">
        <f>Kluppierungsprotokoll!K9*$B9</f>
        <v>0.60000000000000009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3.8000000000000003</v>
      </c>
    </row>
    <row r="10" spans="1:19" x14ac:dyDescent="0.25">
      <c r="A10" s="8">
        <f>Kluppierungsprotokoll!A10</f>
        <v>1</v>
      </c>
      <c r="B10" s="8">
        <f>Kluppierungsprotokoll!B10</f>
        <v>0.2</v>
      </c>
      <c r="C10" s="8">
        <f>Kluppierungsprotokoll!C10*$B10</f>
        <v>0.60000000000000009</v>
      </c>
      <c r="D10" s="8">
        <f>Kluppierungsprotokoll!D10*$B10</f>
        <v>1.6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4.6000000000000005</v>
      </c>
      <c r="I10" s="8">
        <f>Kluppierungsprotokoll!I10*$B10</f>
        <v>5.4</v>
      </c>
      <c r="J10" s="8">
        <f>Kluppierungsprotokoll!J10*$B10</f>
        <v>1.4000000000000001</v>
      </c>
      <c r="K10" s="8">
        <f>Kluppierungsprotokoll!K10*$B10</f>
        <v>0.8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3</v>
      </c>
    </row>
    <row r="11" spans="1:19" x14ac:dyDescent="0.25">
      <c r="A11" s="8">
        <f>Kluppierungsprotokoll!A11</f>
        <v>2</v>
      </c>
      <c r="B11" s="8">
        <f>Kluppierungsprotokoll!B11</f>
        <v>0.3</v>
      </c>
      <c r="C11" s="8">
        <f>Kluppierungsprotokoll!C11*$B11</f>
        <v>0.3</v>
      </c>
      <c r="D11" s="8">
        <f>Kluppierungsprotokoll!D11*$B11</f>
        <v>2.1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3.5999999999999996</v>
      </c>
      <c r="I11" s="8">
        <f>Kluppierungsprotokoll!I11*$B11</f>
        <v>6.3</v>
      </c>
      <c r="J11" s="8">
        <f>Kluppierungsprotokoll!J11*$B11</f>
        <v>3.5999999999999996</v>
      </c>
      <c r="K11" s="8">
        <f>Kluppierungsprotokoll!K11*$B11</f>
        <v>0.3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1.5</v>
      </c>
    </row>
    <row r="12" spans="1:19" x14ac:dyDescent="0.25">
      <c r="A12" s="8">
        <f>Kluppierungsprotokoll!A12</f>
        <v>3</v>
      </c>
      <c r="B12" s="8">
        <f>Kluppierungsprotokoll!B12</f>
        <v>0.5</v>
      </c>
      <c r="C12" s="8">
        <f>Kluppierungsprotokoll!C12*$B12</f>
        <v>1</v>
      </c>
      <c r="D12" s="8">
        <f>Kluppierungsprotokoll!D12*$B12</f>
        <v>1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</v>
      </c>
      <c r="I12" s="8">
        <f>Kluppierungsprotokoll!I12*$B12</f>
        <v>7</v>
      </c>
      <c r="J12" s="8">
        <f>Kluppierungsprotokoll!J12*$B12</f>
        <v>5.5</v>
      </c>
      <c r="K12" s="8">
        <f>Kluppierungsprotokoll!K12*$B12</f>
        <v>1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1</v>
      </c>
    </row>
    <row r="13" spans="1:19" x14ac:dyDescent="0.25">
      <c r="A13" s="8">
        <f>Kluppierungsprotokoll!A13</f>
        <v>4</v>
      </c>
      <c r="B13" s="8">
        <f>Kluppierungsprotokoll!B13</f>
        <v>0.7</v>
      </c>
      <c r="C13" s="8">
        <f>Kluppierungsprotokoll!C13*$B13</f>
        <v>0.7</v>
      </c>
      <c r="D13" s="8">
        <f>Kluppierungsprotokoll!D13*$B13</f>
        <v>1.4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5.6</v>
      </c>
      <c r="J13" s="8">
        <f>Kluppierungsprotokoll!J13*$B13</f>
        <v>6.3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5</v>
      </c>
      <c r="B14" s="8">
        <f>Kluppierungsprotokoll!B14</f>
        <v>1</v>
      </c>
      <c r="C14" s="8">
        <f>Kluppierungsprotokoll!C14*$B14</f>
        <v>2</v>
      </c>
      <c r="D14" s="8">
        <f>Kluppierungsprotokoll!D14*$B14</f>
        <v>2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12</v>
      </c>
      <c r="J14" s="8">
        <f>Kluppierungsprotokoll!J14*$B14</f>
        <v>5</v>
      </c>
      <c r="K14" s="8">
        <f>Kluppierungsprotokoll!K14*$B14</f>
        <v>3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1</v>
      </c>
    </row>
    <row r="15" spans="1:19" x14ac:dyDescent="0.25">
      <c r="A15" s="8">
        <f>Kluppierungsprotokoll!A15</f>
        <v>6</v>
      </c>
      <c r="B15" s="8">
        <f>Kluppierungsprotokoll!B15</f>
        <v>1.3</v>
      </c>
      <c r="C15" s="8">
        <f>Kluppierungsprotokoll!C15*$B15</f>
        <v>3.9000000000000004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7.8000000000000007</v>
      </c>
      <c r="J15" s="8">
        <f>Kluppierungsprotokoll!J15*$B15</f>
        <v>2.6</v>
      </c>
      <c r="K15" s="8">
        <f>Kluppierungsprotokoll!K15*$B15</f>
        <v>3.9000000000000004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1.3</v>
      </c>
    </row>
    <row r="16" spans="1:19" x14ac:dyDescent="0.25">
      <c r="A16" s="8">
        <f>Kluppierungsprotokoll!A16</f>
        <v>7</v>
      </c>
      <c r="B16" s="8">
        <f>Kluppierungsprotokoll!B16</f>
        <v>1.7</v>
      </c>
      <c r="C16" s="8">
        <f>Kluppierungsprotokoll!C16*$B16</f>
        <v>1.7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1.7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13.6</v>
      </c>
      <c r="J16" s="8">
        <f>Kluppierungsprotokoll!J16*$B16</f>
        <v>0</v>
      </c>
      <c r="K16" s="8">
        <f>Kluppierungsprotokoll!K16*$B16</f>
        <v>5.0999999999999996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1.7</v>
      </c>
    </row>
    <row r="17" spans="1:19" x14ac:dyDescent="0.25">
      <c r="A17" s="8">
        <f>Kluppierungsprotokoll!A17</f>
        <v>8</v>
      </c>
      <c r="B17" s="8">
        <f>Kluppierungsprotokoll!B17</f>
        <v>2.1</v>
      </c>
      <c r="C17" s="8">
        <f>Kluppierungsprotokoll!C17*$B17</f>
        <v>2.1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6.3000000000000007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9</v>
      </c>
      <c r="B18" s="8">
        <f>Kluppierungsprotokoll!B18</f>
        <v>2.5</v>
      </c>
      <c r="C18" s="8">
        <f>Kluppierungsprotokoll!C18*$B18</f>
        <v>2.5</v>
      </c>
      <c r="D18" s="8">
        <f>Kluppierungsprotokoll!D18*$B18</f>
        <v>2.5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5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10</v>
      </c>
      <c r="B19" s="8">
        <f>Kluppierungsprotokoll!B19</f>
        <v>2.9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11.6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11</v>
      </c>
      <c r="B20" s="8">
        <f>Kluppierungsprotokoll!B20</f>
        <v>3.4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3.4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12</v>
      </c>
      <c r="B21" s="8">
        <f>Kluppierungsprotokoll!B21</f>
        <v>3.9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3.9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13</v>
      </c>
      <c r="B22" s="8">
        <f>Kluppierungsprotokoll!B22</f>
        <v>4.5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14</v>
      </c>
      <c r="B23" s="8">
        <f>Kluppierungsprotokoll!B23</f>
        <v>5.0999999999999996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15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16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17</v>
      </c>
      <c r="B26" s="8">
        <f>Kluppierungsprotokoll!B26</f>
        <v>7.2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18</v>
      </c>
      <c r="B27" s="8">
        <f>Kluppierungsprotokoll!B27</f>
        <v>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19</v>
      </c>
      <c r="B28" s="8">
        <f>Kluppierungsprotokoll!B28</f>
        <v>8.8000000000000007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20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21</v>
      </c>
      <c r="B30" s="8">
        <f>Kluppierungsprotokoll!B30</f>
        <v>10.4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22</v>
      </c>
      <c r="B31" s="8">
        <f>Kluppierungsprotokoll!B31</f>
        <v>11.3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23</v>
      </c>
      <c r="B32" s="8">
        <f>Kluppierungsprotokoll!B32</f>
        <v>12.2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24</v>
      </c>
      <c r="B33" s="8">
        <f>Kluppierungsprotokoll!B33</f>
        <v>13.2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15.4</v>
      </c>
      <c r="D53">
        <f t="shared" ref="D53:S53" si="0">SUM(D9:D51)</f>
        <v>12.6</v>
      </c>
      <c r="E53">
        <f t="shared" si="0"/>
        <v>0</v>
      </c>
      <c r="F53">
        <f t="shared" si="0"/>
        <v>1.8</v>
      </c>
      <c r="G53">
        <f t="shared" si="0"/>
        <v>0</v>
      </c>
      <c r="H53">
        <f t="shared" si="0"/>
        <v>17.700000000000003</v>
      </c>
      <c r="I53">
        <f t="shared" si="0"/>
        <v>95.1</v>
      </c>
      <c r="J53">
        <f t="shared" si="0"/>
        <v>25.1</v>
      </c>
      <c r="K53">
        <f t="shared" si="0"/>
        <v>14.700000000000001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13.3</v>
      </c>
      <c r="T53">
        <f>SUM(C53:S53)</f>
        <v>195.7</v>
      </c>
    </row>
    <row r="54" spans="1:20" x14ac:dyDescent="0.25">
      <c r="A54" t="s">
        <v>25</v>
      </c>
      <c r="B54" t="s">
        <v>26</v>
      </c>
      <c r="C54">
        <f>C53/$B$6</f>
        <v>14.807692307692308</v>
      </c>
      <c r="D54">
        <f t="shared" ref="D54:S54" si="1">D53/$B$6</f>
        <v>12.115384615384615</v>
      </c>
      <c r="E54">
        <f t="shared" si="1"/>
        <v>0</v>
      </c>
      <c r="F54">
        <f t="shared" si="1"/>
        <v>1.7307692307692308</v>
      </c>
      <c r="G54">
        <f t="shared" si="1"/>
        <v>0</v>
      </c>
      <c r="H54">
        <f t="shared" si="1"/>
        <v>17.01923076923077</v>
      </c>
      <c r="I54">
        <f t="shared" si="1"/>
        <v>91.442307692307679</v>
      </c>
      <c r="J54">
        <f t="shared" si="1"/>
        <v>24.134615384615387</v>
      </c>
      <c r="K54">
        <f t="shared" si="1"/>
        <v>14.134615384615385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12.788461538461538</v>
      </c>
      <c r="T54">
        <f>SUM(C54:S54)</f>
        <v>188.17307692307691</v>
      </c>
    </row>
    <row r="55" spans="1:20" x14ac:dyDescent="0.25">
      <c r="A55" t="s">
        <v>25</v>
      </c>
      <c r="B55" t="s">
        <v>31</v>
      </c>
      <c r="C55">
        <f>C54/$T54</f>
        <v>7.8691875319366389E-2</v>
      </c>
      <c r="D55">
        <f t="shared" ref="D55:S55" si="2">D54/$T54</f>
        <v>6.4384261624936129E-2</v>
      </c>
      <c r="E55">
        <f t="shared" si="2"/>
        <v>0</v>
      </c>
      <c r="F55">
        <f t="shared" si="2"/>
        <v>9.197751660705163E-3</v>
      </c>
      <c r="G55">
        <f t="shared" si="2"/>
        <v>0</v>
      </c>
      <c r="H55">
        <f t="shared" si="2"/>
        <v>9.04445579969341E-2</v>
      </c>
      <c r="I55">
        <f t="shared" si="2"/>
        <v>0.48594787940725598</v>
      </c>
      <c r="J55">
        <f t="shared" si="2"/>
        <v>0.12825753704649978</v>
      </c>
      <c r="K55">
        <f t="shared" si="2"/>
        <v>7.5114971895758817E-2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6.7961165048543701E-2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Cecile Reichmuth</cp:lastModifiedBy>
  <dcterms:created xsi:type="dcterms:W3CDTF">2022-03-10T11:48:40Z</dcterms:created>
  <dcterms:modified xsi:type="dcterms:W3CDTF">2024-04-12T13:21:40Z</dcterms:modified>
</cp:coreProperties>
</file>