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Q:\PLACETTE_VD\Suivi-2024\VD-44\"/>
    </mc:Choice>
  </mc:AlternateContent>
  <bookViews>
    <workbookView xWindow="0" yWindow="0" windowWidth="51600" windowHeight="17700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0" i="6" l="1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51" i="5" l="1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C50" i="5" l="1"/>
  <c r="K50" i="5"/>
  <c r="S50" i="5"/>
  <c r="D50" i="5"/>
  <c r="L50" i="5"/>
  <c r="O50" i="5"/>
  <c r="I50" i="5"/>
  <c r="J50" i="5"/>
  <c r="E50" i="5"/>
  <c r="M50" i="5"/>
  <c r="N50" i="5"/>
  <c r="H50" i="5"/>
  <c r="P50" i="5"/>
  <c r="Q50" i="5"/>
  <c r="R50" i="5"/>
  <c r="F50" i="5"/>
  <c r="G50" i="5"/>
  <c r="I32" i="5"/>
  <c r="Q32" i="5"/>
  <c r="J32" i="5"/>
  <c r="R32" i="5"/>
  <c r="C32" i="5"/>
  <c r="K32" i="5"/>
  <c r="S32" i="5"/>
  <c r="H32" i="5"/>
  <c r="D32" i="5"/>
  <c r="L32" i="5"/>
  <c r="P32" i="5"/>
  <c r="E32" i="5"/>
  <c r="M32" i="5"/>
  <c r="O32" i="5"/>
  <c r="F32" i="5"/>
  <c r="N32" i="5"/>
  <c r="G32" i="5"/>
  <c r="E36" i="5"/>
  <c r="M36" i="5"/>
  <c r="L36" i="5"/>
  <c r="F36" i="5"/>
  <c r="N36" i="5"/>
  <c r="C36" i="5"/>
  <c r="D36" i="5"/>
  <c r="G36" i="5"/>
  <c r="O36" i="5"/>
  <c r="K36" i="5"/>
  <c r="H36" i="5"/>
  <c r="P36" i="5"/>
  <c r="I36" i="5"/>
  <c r="Q36" i="5"/>
  <c r="J36" i="5"/>
  <c r="R36" i="5"/>
  <c r="S36" i="5"/>
  <c r="I40" i="5"/>
  <c r="Q40" i="5"/>
  <c r="P40" i="5"/>
  <c r="J40" i="5"/>
  <c r="R40" i="5"/>
  <c r="G40" i="5"/>
  <c r="H40" i="5"/>
  <c r="C40" i="5"/>
  <c r="K40" i="5"/>
  <c r="S40" i="5"/>
  <c r="O40" i="5"/>
  <c r="D40" i="5"/>
  <c r="L40" i="5"/>
  <c r="E40" i="5"/>
  <c r="M40" i="5"/>
  <c r="F40" i="5"/>
  <c r="N40" i="5"/>
  <c r="E44" i="5"/>
  <c r="M44" i="5"/>
  <c r="S44" i="5"/>
  <c r="F44" i="5"/>
  <c r="N44" i="5"/>
  <c r="K44" i="5"/>
  <c r="G44" i="5"/>
  <c r="O44" i="5"/>
  <c r="P44" i="5"/>
  <c r="D44" i="5"/>
  <c r="H44" i="5"/>
  <c r="Q44" i="5"/>
  <c r="I44" i="5"/>
  <c r="C44" i="5"/>
  <c r="J44" i="5"/>
  <c r="R44" i="5"/>
  <c r="L44" i="5"/>
  <c r="I48" i="5"/>
  <c r="Q48" i="5"/>
  <c r="J48" i="5"/>
  <c r="R48" i="5"/>
  <c r="E48" i="5"/>
  <c r="C48" i="5"/>
  <c r="K48" i="5"/>
  <c r="S48" i="5"/>
  <c r="D48" i="5"/>
  <c r="G48" i="5"/>
  <c r="L48" i="5"/>
  <c r="M48" i="5"/>
  <c r="F48" i="5"/>
  <c r="O48" i="5"/>
  <c r="P48" i="5"/>
  <c r="N48" i="5"/>
  <c r="H48" i="5"/>
  <c r="I32" i="6"/>
  <c r="Q32" i="6"/>
  <c r="J32" i="6"/>
  <c r="R32" i="6"/>
  <c r="C32" i="6"/>
  <c r="K32" i="6"/>
  <c r="S32" i="6"/>
  <c r="E32" i="6"/>
  <c r="F32" i="6"/>
  <c r="G32" i="6"/>
  <c r="D32" i="6"/>
  <c r="L32" i="6"/>
  <c r="M32" i="6"/>
  <c r="O32" i="6"/>
  <c r="N32" i="6"/>
  <c r="P32" i="6"/>
  <c r="H32" i="6"/>
  <c r="E36" i="6"/>
  <c r="M36" i="6"/>
  <c r="F36" i="6"/>
  <c r="N36" i="6"/>
  <c r="G36" i="6"/>
  <c r="O36" i="6"/>
  <c r="Q36" i="6"/>
  <c r="R36" i="6"/>
  <c r="H36" i="6"/>
  <c r="P36" i="6"/>
  <c r="I36" i="6"/>
  <c r="J36" i="6"/>
  <c r="D36" i="6"/>
  <c r="K36" i="6"/>
  <c r="L36" i="6"/>
  <c r="S36" i="6"/>
  <c r="C36" i="6"/>
  <c r="I40" i="6"/>
  <c r="Q40" i="6"/>
  <c r="J40" i="6"/>
  <c r="R40" i="6"/>
  <c r="C40" i="6"/>
  <c r="K40" i="6"/>
  <c r="S40" i="6"/>
  <c r="M40" i="6"/>
  <c r="N40" i="6"/>
  <c r="D40" i="6"/>
  <c r="L40" i="6"/>
  <c r="E40" i="6"/>
  <c r="F40" i="6"/>
  <c r="P40" i="6"/>
  <c r="G40" i="6"/>
  <c r="H40" i="6"/>
  <c r="O40" i="6"/>
  <c r="E44" i="6"/>
  <c r="M44" i="6"/>
  <c r="F44" i="6"/>
  <c r="N44" i="6"/>
  <c r="G44" i="6"/>
  <c r="O44" i="6"/>
  <c r="Q44" i="6"/>
  <c r="R44" i="6"/>
  <c r="H44" i="6"/>
  <c r="P44" i="6"/>
  <c r="I44" i="6"/>
  <c r="J44" i="6"/>
  <c r="C44" i="6"/>
  <c r="D44" i="6"/>
  <c r="K44" i="6"/>
  <c r="L44" i="6"/>
  <c r="S44" i="6"/>
  <c r="I48" i="6"/>
  <c r="Q48" i="6"/>
  <c r="J48" i="6"/>
  <c r="R48" i="6"/>
  <c r="C48" i="6"/>
  <c r="K48" i="6"/>
  <c r="S48" i="6"/>
  <c r="M48" i="6"/>
  <c r="N48" i="6"/>
  <c r="D48" i="6"/>
  <c r="L48" i="6"/>
  <c r="E48" i="6"/>
  <c r="F48" i="6"/>
  <c r="H48" i="6"/>
  <c r="G48" i="6"/>
  <c r="O48" i="6"/>
  <c r="P48" i="6"/>
  <c r="H33" i="5"/>
  <c r="P33" i="5"/>
  <c r="O33" i="5"/>
  <c r="I33" i="5"/>
  <c r="Q33" i="5"/>
  <c r="F33" i="5"/>
  <c r="G33" i="5"/>
  <c r="J33" i="5"/>
  <c r="R33" i="5"/>
  <c r="N33" i="5"/>
  <c r="C33" i="5"/>
  <c r="K33" i="5"/>
  <c r="S33" i="5"/>
  <c r="D33" i="5"/>
  <c r="L33" i="5"/>
  <c r="E33" i="5"/>
  <c r="M33" i="5"/>
  <c r="D37" i="5"/>
  <c r="L37" i="5"/>
  <c r="E37" i="5"/>
  <c r="M37" i="5"/>
  <c r="R37" i="5"/>
  <c r="S37" i="5"/>
  <c r="F37" i="5"/>
  <c r="N37" i="5"/>
  <c r="G37" i="5"/>
  <c r="O37" i="5"/>
  <c r="H37" i="5"/>
  <c r="P37" i="5"/>
  <c r="J37" i="5"/>
  <c r="C37" i="5"/>
  <c r="I37" i="5"/>
  <c r="Q37" i="5"/>
  <c r="K37" i="5"/>
  <c r="H41" i="5"/>
  <c r="P41" i="5"/>
  <c r="F41" i="5"/>
  <c r="I41" i="5"/>
  <c r="Q41" i="5"/>
  <c r="J41" i="5"/>
  <c r="R41" i="5"/>
  <c r="L41" i="5"/>
  <c r="O41" i="5"/>
  <c r="C41" i="5"/>
  <c r="K41" i="5"/>
  <c r="S41" i="5"/>
  <c r="D41" i="5"/>
  <c r="N41" i="5"/>
  <c r="E41" i="5"/>
  <c r="M41" i="5"/>
  <c r="G41" i="5"/>
  <c r="D45" i="5"/>
  <c r="L45" i="5"/>
  <c r="K45" i="5"/>
  <c r="E45" i="5"/>
  <c r="M45" i="5"/>
  <c r="P45" i="5"/>
  <c r="C45" i="5"/>
  <c r="F45" i="5"/>
  <c r="N45" i="5"/>
  <c r="O45" i="5"/>
  <c r="H45" i="5"/>
  <c r="R45" i="5"/>
  <c r="G45" i="5"/>
  <c r="J45" i="5"/>
  <c r="S45" i="5"/>
  <c r="I45" i="5"/>
  <c r="Q45" i="5"/>
  <c r="H33" i="6"/>
  <c r="P33" i="6"/>
  <c r="I33" i="6"/>
  <c r="Q33" i="6"/>
  <c r="J33" i="6"/>
  <c r="R33" i="6"/>
  <c r="L33" i="6"/>
  <c r="M33" i="6"/>
  <c r="N33" i="6"/>
  <c r="C33" i="6"/>
  <c r="K33" i="6"/>
  <c r="S33" i="6"/>
  <c r="D33" i="6"/>
  <c r="E33" i="6"/>
  <c r="O33" i="6"/>
  <c r="G33" i="6"/>
  <c r="F33" i="6"/>
  <c r="D37" i="6"/>
  <c r="L37" i="6"/>
  <c r="E37" i="6"/>
  <c r="M37" i="6"/>
  <c r="F37" i="6"/>
  <c r="N37" i="6"/>
  <c r="P37" i="6"/>
  <c r="G37" i="6"/>
  <c r="O37" i="6"/>
  <c r="H37" i="6"/>
  <c r="I37" i="6"/>
  <c r="Q37" i="6"/>
  <c r="S37" i="6"/>
  <c r="J37" i="6"/>
  <c r="K37" i="6"/>
  <c r="R37" i="6"/>
  <c r="C37" i="6"/>
  <c r="H41" i="6"/>
  <c r="P41" i="6"/>
  <c r="I41" i="6"/>
  <c r="Q41" i="6"/>
  <c r="J41" i="6"/>
  <c r="R41" i="6"/>
  <c r="M41" i="6"/>
  <c r="C41" i="6"/>
  <c r="K41" i="6"/>
  <c r="S41" i="6"/>
  <c r="D41" i="6"/>
  <c r="L41" i="6"/>
  <c r="E41" i="6"/>
  <c r="O41" i="6"/>
  <c r="N41" i="6"/>
  <c r="F41" i="6"/>
  <c r="G41" i="6"/>
  <c r="D45" i="6"/>
  <c r="L45" i="6"/>
  <c r="E45" i="6"/>
  <c r="M45" i="6"/>
  <c r="F45" i="6"/>
  <c r="N45" i="6"/>
  <c r="P45" i="6"/>
  <c r="I45" i="6"/>
  <c r="G45" i="6"/>
  <c r="O45" i="6"/>
  <c r="H45" i="6"/>
  <c r="Q45" i="6"/>
  <c r="K45" i="6"/>
  <c r="R45" i="6"/>
  <c r="J45" i="6"/>
  <c r="S45" i="6"/>
  <c r="C45" i="6"/>
  <c r="H49" i="6"/>
  <c r="P49" i="6"/>
  <c r="I49" i="6"/>
  <c r="Q49" i="6"/>
  <c r="J49" i="6"/>
  <c r="R49" i="6"/>
  <c r="L49" i="6"/>
  <c r="M49" i="6"/>
  <c r="C49" i="6"/>
  <c r="K49" i="6"/>
  <c r="S49" i="6"/>
  <c r="D49" i="6"/>
  <c r="E49" i="6"/>
  <c r="G49" i="6"/>
  <c r="N49" i="6"/>
  <c r="O49" i="6"/>
  <c r="F49" i="6"/>
  <c r="H49" i="5"/>
  <c r="P49" i="5"/>
  <c r="O49" i="5"/>
  <c r="I49" i="5"/>
  <c r="Q49" i="5"/>
  <c r="C49" i="5"/>
  <c r="S49" i="5"/>
  <c r="E49" i="5"/>
  <c r="J49" i="5"/>
  <c r="R49" i="5"/>
  <c r="K49" i="5"/>
  <c r="D49" i="5"/>
  <c r="G49" i="5"/>
  <c r="L49" i="5"/>
  <c r="M49" i="5"/>
  <c r="N49" i="5"/>
  <c r="F49" i="5"/>
  <c r="C30" i="5"/>
  <c r="K30" i="5"/>
  <c r="S30" i="5"/>
  <c r="D30" i="5"/>
  <c r="L30" i="5"/>
  <c r="J30" i="5"/>
  <c r="E30" i="5"/>
  <c r="M30" i="5"/>
  <c r="I30" i="5"/>
  <c r="F30" i="5"/>
  <c r="N30" i="5"/>
  <c r="Q30" i="5"/>
  <c r="G30" i="5"/>
  <c r="O30" i="5"/>
  <c r="H30" i="5"/>
  <c r="P30" i="5"/>
  <c r="R30" i="5"/>
  <c r="G34" i="5"/>
  <c r="O34" i="5"/>
  <c r="H34" i="5"/>
  <c r="P34" i="5"/>
  <c r="I34" i="5"/>
  <c r="Q34" i="5"/>
  <c r="J34" i="5"/>
  <c r="R34" i="5"/>
  <c r="M34" i="5"/>
  <c r="C34" i="5"/>
  <c r="K34" i="5"/>
  <c r="S34" i="5"/>
  <c r="N34" i="5"/>
  <c r="D34" i="5"/>
  <c r="L34" i="5"/>
  <c r="E34" i="5"/>
  <c r="F34" i="5"/>
  <c r="C38" i="5"/>
  <c r="K38" i="5"/>
  <c r="S38" i="5"/>
  <c r="J38" i="5"/>
  <c r="D38" i="5"/>
  <c r="L38" i="5"/>
  <c r="E38" i="5"/>
  <c r="M38" i="5"/>
  <c r="Q38" i="5"/>
  <c r="F38" i="5"/>
  <c r="N38" i="5"/>
  <c r="I38" i="5"/>
  <c r="R38" i="5"/>
  <c r="G38" i="5"/>
  <c r="O38" i="5"/>
  <c r="H38" i="5"/>
  <c r="P38" i="5"/>
  <c r="G42" i="5"/>
  <c r="O42" i="5"/>
  <c r="H42" i="5"/>
  <c r="P42" i="5"/>
  <c r="C42" i="5"/>
  <c r="M42" i="5"/>
  <c r="I42" i="5"/>
  <c r="Q42" i="5"/>
  <c r="J42" i="5"/>
  <c r="R42" i="5"/>
  <c r="S42" i="5"/>
  <c r="E42" i="5"/>
  <c r="F42" i="5"/>
  <c r="K42" i="5"/>
  <c r="N42" i="5"/>
  <c r="D42" i="5"/>
  <c r="L42" i="5"/>
  <c r="C46" i="5"/>
  <c r="K46" i="5"/>
  <c r="S46" i="5"/>
  <c r="D46" i="5"/>
  <c r="L46" i="5"/>
  <c r="O46" i="5"/>
  <c r="E46" i="5"/>
  <c r="M46" i="5"/>
  <c r="N46" i="5"/>
  <c r="R46" i="5"/>
  <c r="F46" i="5"/>
  <c r="G46" i="5"/>
  <c r="Q46" i="5"/>
  <c r="J46" i="5"/>
  <c r="H46" i="5"/>
  <c r="P46" i="5"/>
  <c r="I46" i="5"/>
  <c r="C30" i="6"/>
  <c r="K30" i="6"/>
  <c r="S30" i="6"/>
  <c r="L30" i="6"/>
  <c r="D30" i="6"/>
  <c r="E30" i="6"/>
  <c r="M30" i="6"/>
  <c r="O30" i="6"/>
  <c r="I30" i="6"/>
  <c r="F30" i="6"/>
  <c r="N30" i="6"/>
  <c r="G30" i="6"/>
  <c r="P30" i="6"/>
  <c r="Q30" i="6"/>
  <c r="H30" i="6"/>
  <c r="J30" i="6"/>
  <c r="R30" i="6"/>
  <c r="G34" i="6"/>
  <c r="O34" i="6"/>
  <c r="H34" i="6"/>
  <c r="P34" i="6"/>
  <c r="I34" i="6"/>
  <c r="Q34" i="6"/>
  <c r="K34" i="6"/>
  <c r="L34" i="6"/>
  <c r="J34" i="6"/>
  <c r="R34" i="6"/>
  <c r="C34" i="6"/>
  <c r="S34" i="6"/>
  <c r="D34" i="6"/>
  <c r="M34" i="6"/>
  <c r="E34" i="6"/>
  <c r="F34" i="6"/>
  <c r="N34" i="6"/>
  <c r="C38" i="6"/>
  <c r="K38" i="6"/>
  <c r="S38" i="6"/>
  <c r="D38" i="6"/>
  <c r="L38" i="6"/>
  <c r="E38" i="6"/>
  <c r="M38" i="6"/>
  <c r="O38" i="6"/>
  <c r="H38" i="6"/>
  <c r="F38" i="6"/>
  <c r="N38" i="6"/>
  <c r="G38" i="6"/>
  <c r="P38" i="6"/>
  <c r="I38" i="6"/>
  <c r="J38" i="6"/>
  <c r="Q38" i="6"/>
  <c r="R38" i="6"/>
  <c r="G42" i="6"/>
  <c r="O42" i="6"/>
  <c r="H42" i="6"/>
  <c r="P42" i="6"/>
  <c r="I42" i="6"/>
  <c r="Q42" i="6"/>
  <c r="C42" i="6"/>
  <c r="S42" i="6"/>
  <c r="L42" i="6"/>
  <c r="J42" i="6"/>
  <c r="R42" i="6"/>
  <c r="K42" i="6"/>
  <c r="D42" i="6"/>
  <c r="E42" i="6"/>
  <c r="F42" i="6"/>
  <c r="N42" i="6"/>
  <c r="M42" i="6"/>
  <c r="C46" i="6"/>
  <c r="K46" i="6"/>
  <c r="S46" i="6"/>
  <c r="D46" i="6"/>
  <c r="L46" i="6"/>
  <c r="E46" i="6"/>
  <c r="M46" i="6"/>
  <c r="O46" i="6"/>
  <c r="P46" i="6"/>
  <c r="F46" i="6"/>
  <c r="N46" i="6"/>
  <c r="G46" i="6"/>
  <c r="H46" i="6"/>
  <c r="J46" i="6"/>
  <c r="R46" i="6"/>
  <c r="Q46" i="6"/>
  <c r="I46" i="6"/>
  <c r="J31" i="5"/>
  <c r="R31" i="5"/>
  <c r="I31" i="5"/>
  <c r="C31" i="5"/>
  <c r="K31" i="5"/>
  <c r="S31" i="5"/>
  <c r="P31" i="5"/>
  <c r="D31" i="5"/>
  <c r="L31" i="5"/>
  <c r="E31" i="5"/>
  <c r="M31" i="5"/>
  <c r="F31" i="5"/>
  <c r="N31" i="5"/>
  <c r="H31" i="5"/>
  <c r="Q31" i="5"/>
  <c r="G31" i="5"/>
  <c r="O31" i="5"/>
  <c r="F35" i="5"/>
  <c r="N35" i="5"/>
  <c r="D35" i="5"/>
  <c r="G35" i="5"/>
  <c r="O35" i="5"/>
  <c r="H35" i="5"/>
  <c r="P35" i="5"/>
  <c r="M35" i="5"/>
  <c r="I35" i="5"/>
  <c r="Q35" i="5"/>
  <c r="E35" i="5"/>
  <c r="J35" i="5"/>
  <c r="R35" i="5"/>
  <c r="L35" i="5"/>
  <c r="C35" i="5"/>
  <c r="K35" i="5"/>
  <c r="S35" i="5"/>
  <c r="J39" i="5"/>
  <c r="R39" i="5"/>
  <c r="C39" i="5"/>
  <c r="K39" i="5"/>
  <c r="S39" i="5"/>
  <c r="D39" i="5"/>
  <c r="L39" i="5"/>
  <c r="I39" i="5"/>
  <c r="E39" i="5"/>
  <c r="M39" i="5"/>
  <c r="F39" i="5"/>
  <c r="N39" i="5"/>
  <c r="H39" i="5"/>
  <c r="Q39" i="5"/>
  <c r="G39" i="5"/>
  <c r="O39" i="5"/>
  <c r="P39" i="5"/>
  <c r="F43" i="5"/>
  <c r="N43" i="5"/>
  <c r="M43" i="5"/>
  <c r="G43" i="5"/>
  <c r="O43" i="5"/>
  <c r="R43" i="5"/>
  <c r="E43" i="5"/>
  <c r="H43" i="5"/>
  <c r="P43" i="5"/>
  <c r="Q43" i="5"/>
  <c r="J43" i="5"/>
  <c r="D43" i="5"/>
  <c r="I43" i="5"/>
  <c r="C43" i="5"/>
  <c r="K43" i="5"/>
  <c r="S43" i="5"/>
  <c r="L43" i="5"/>
  <c r="J47" i="5"/>
  <c r="R47" i="5"/>
  <c r="P47" i="5"/>
  <c r="I47" i="5"/>
  <c r="C47" i="5"/>
  <c r="K47" i="5"/>
  <c r="S47" i="5"/>
  <c r="E47" i="5"/>
  <c r="G47" i="5"/>
  <c r="H47" i="5"/>
  <c r="Q47" i="5"/>
  <c r="D47" i="5"/>
  <c r="L47" i="5"/>
  <c r="M47" i="5"/>
  <c r="N47" i="5"/>
  <c r="O47" i="5"/>
  <c r="F47" i="5"/>
  <c r="J31" i="6"/>
  <c r="R31" i="6"/>
  <c r="C31" i="6"/>
  <c r="K31" i="6"/>
  <c r="S31" i="6"/>
  <c r="D31" i="6"/>
  <c r="L31" i="6"/>
  <c r="G31" i="6"/>
  <c r="E31" i="6"/>
  <c r="M31" i="6"/>
  <c r="F31" i="6"/>
  <c r="N31" i="6"/>
  <c r="O31" i="6"/>
  <c r="P31" i="6"/>
  <c r="H31" i="6"/>
  <c r="I31" i="6"/>
  <c r="Q31" i="6"/>
  <c r="F35" i="6"/>
  <c r="N35" i="6"/>
  <c r="G35" i="6"/>
  <c r="O35" i="6"/>
  <c r="H35" i="6"/>
  <c r="P35" i="6"/>
  <c r="R35" i="6"/>
  <c r="S35" i="6"/>
  <c r="I35" i="6"/>
  <c r="Q35" i="6"/>
  <c r="J35" i="6"/>
  <c r="K35" i="6"/>
  <c r="C35" i="6"/>
  <c r="M35" i="6"/>
  <c r="D35" i="6"/>
  <c r="E35" i="6"/>
  <c r="L35" i="6"/>
  <c r="J39" i="6"/>
  <c r="R39" i="6"/>
  <c r="C39" i="6"/>
  <c r="K39" i="6"/>
  <c r="S39" i="6"/>
  <c r="D39" i="6"/>
  <c r="L39" i="6"/>
  <c r="N39" i="6"/>
  <c r="G39" i="6"/>
  <c r="E39" i="6"/>
  <c r="M39" i="6"/>
  <c r="F39" i="6"/>
  <c r="O39" i="6"/>
  <c r="Q39" i="6"/>
  <c r="H39" i="6"/>
  <c r="I39" i="6"/>
  <c r="P39" i="6"/>
  <c r="F43" i="6"/>
  <c r="N43" i="6"/>
  <c r="G43" i="6"/>
  <c r="O43" i="6"/>
  <c r="H43" i="6"/>
  <c r="P43" i="6"/>
  <c r="R43" i="6"/>
  <c r="K43" i="6"/>
  <c r="S43" i="6"/>
  <c r="I43" i="6"/>
  <c r="Q43" i="6"/>
  <c r="J43" i="6"/>
  <c r="C43" i="6"/>
  <c r="M43" i="6"/>
  <c r="D43" i="6"/>
  <c r="E43" i="6"/>
  <c r="L43" i="6"/>
  <c r="J47" i="6"/>
  <c r="R47" i="6"/>
  <c r="C47" i="6"/>
  <c r="K47" i="6"/>
  <c r="S47" i="6"/>
  <c r="D47" i="6"/>
  <c r="L47" i="6"/>
  <c r="N47" i="6"/>
  <c r="G47" i="6"/>
  <c r="E47" i="6"/>
  <c r="M47" i="6"/>
  <c r="F47" i="6"/>
  <c r="O47" i="6"/>
  <c r="I47" i="6"/>
  <c r="P47" i="6"/>
  <c r="Q47" i="6"/>
  <c r="H47" i="6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<sst xmlns="http://schemas.openxmlformats.org/spreadsheetml/2006/main" count="155" uniqueCount="56">
  <si>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</si>
  <si>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</si>
  <si>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</si>
  <si>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</si>
  <si>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</si>
  <si>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</si>
  <si>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</si>
  <si>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</si>
  <si>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</si>
  <si>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</si>
  <si>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</si>
  <si>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</si>
  <si>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</si>
  <si>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</si>
  <si>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</si>
  <si>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</si>
  <si>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</si>
  <si>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</si>
  <si>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</si>
  <si>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</si>
  <si>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</si>
  <si>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</si>
  <si>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</si>
  <si>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</si>
  <si>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</si>
  <si>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</si>
  <si>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</si>
  <si>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</si>
  <si>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</si>
  <si>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</si>
  <si>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</si>
  <si>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</si>
  <si>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</si>
  <si>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</si>
  <si>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</si>
  <si>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</si>
  <si>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</si>
  <si>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</si>
  <si>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</si>
  <si>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</si>
  <si>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</si>
  <si>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</si>
  <si>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</si>
  <si>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</si>
  <si>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</si>
  <si>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</si>
  <si>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</si>
  <si>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</si>
  <si>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</si>
  <si>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</si>
  <si>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</si>
  <si>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</si>
  <si>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</si>
  <si>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</si>
  <si>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Ilex</t>
  </si>
  <si>
    <t>VD44 - La 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</si>
</sst>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0" fontId="0" fillId="0" borderId="2" xfId="0" applyFill="1" applyBorder="1" applyProtection="1">
      <protection locked="0"/>
    </xf>
    <xf numFmtId="0" fontId="0" fillId="0" borderId="3" xfId="0" applyFill="1" applyBorder="1" applyProtection="1">
      <protection locked="0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61"/>
  <sheetViews>
    <sheetView tabSelected="1" zoomScale="90" zoomScaleNormal="90" workbookViewId="0">
      <selection activeCell="C21" sqref="C21"/>
    </sheetView>
  </sheetViews>
  <sheetFormatPr baseColWidth="10" defaultColWidth="11" defaultRowHeight="15.75" x14ac:dyDescent="0.25"/>
  <cols>
    <col min="1" max="1" width="18.625" style="12" customWidth="1"/>
    <col min="2" max="2" width="12.5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5</v>
      </c>
    </row>
    <row r="3" spans="1:19" x14ac:dyDescent="0.25">
      <c r="A3" s="13" t="s">
        <v>6</v>
      </c>
      <c r="B3" s="10" t="s">
        <v>55</v>
      </c>
    </row>
    <row r="4" spans="1:19" x14ac:dyDescent="0.25">
      <c r="A4" s="13" t="s">
        <v>7</v>
      </c>
      <c r="B4" s="31">
        <v>42159</v>
      </c>
    </row>
    <row r="5" spans="1:19" x14ac:dyDescent="0.25">
      <c r="A5" s="13" t="s">
        <v>8</v>
      </c>
      <c r="B5" s="10" t="s">
        <v>54</v>
      </c>
    </row>
    <row r="6" spans="1:19" x14ac:dyDescent="0.25">
      <c r="A6" s="13" t="s">
        <v>9</v>
      </c>
      <c r="B6" s="6">
        <v>1.2</v>
      </c>
      <c r="C6" s="13" t="s">
        <v>0</v>
      </c>
    </row>
    <row r="8" spans="1:19" ht="47.25" x14ac:dyDescent="0.25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25">
      <c r="A9" s="7">
        <v>10</v>
      </c>
      <c r="B9" s="29">
        <v>0.08</v>
      </c>
      <c r="C9" s="7">
        <v>13</v>
      </c>
      <c r="D9" s="7"/>
      <c r="E9" s="7"/>
      <c r="F9" s="7"/>
      <c r="G9" s="7"/>
      <c r="H9" s="7"/>
      <c r="I9" s="7"/>
      <c r="J9" s="7"/>
      <c r="K9" s="7">
        <v>14</v>
      </c>
      <c r="L9" s="7"/>
      <c r="M9" s="7"/>
      <c r="N9" s="7"/>
      <c r="O9" s="7"/>
      <c r="P9" s="7"/>
      <c r="Q9" s="7"/>
      <c r="R9" s="7"/>
      <c r="S9" s="7">
        <v>10</v>
      </c>
    </row>
    <row r="10" spans="1:19" x14ac:dyDescent="0.25">
      <c r="A10" s="8">
        <v>14</v>
      </c>
      <c r="B10" s="30">
        <v>0.12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25">
      <c r="A11" s="8">
        <v>18</v>
      </c>
      <c r="B11" s="30">
        <v>0.18</v>
      </c>
      <c r="C11" s="8">
        <v>15</v>
      </c>
      <c r="D11" s="8"/>
      <c r="E11" s="8"/>
      <c r="F11" s="8"/>
      <c r="G11" s="8"/>
      <c r="H11" s="8"/>
      <c r="I11" s="8"/>
      <c r="J11" s="8"/>
      <c r="K11" s="8">
        <v>27</v>
      </c>
      <c r="L11" s="8"/>
      <c r="M11" s="8"/>
      <c r="N11" s="8"/>
      <c r="O11" s="8"/>
      <c r="P11" s="8"/>
      <c r="Q11" s="8"/>
      <c r="R11" s="8"/>
      <c r="S11" s="8">
        <v>9</v>
      </c>
    </row>
    <row r="12" spans="1:19" x14ac:dyDescent="0.25">
      <c r="A12" s="8">
        <v>22</v>
      </c>
      <c r="B12" s="30">
        <v>0.28999999999999998</v>
      </c>
      <c r="C12" s="8">
        <v>17</v>
      </c>
      <c r="D12" s="8"/>
      <c r="E12" s="8"/>
      <c r="F12" s="8"/>
      <c r="G12" s="8"/>
      <c r="H12" s="8"/>
      <c r="I12" s="8"/>
      <c r="J12" s="8"/>
      <c r="K12" s="8">
        <v>13</v>
      </c>
      <c r="L12" s="8"/>
      <c r="M12" s="8"/>
      <c r="N12" s="8"/>
      <c r="O12" s="8"/>
      <c r="P12" s="8"/>
      <c r="Q12" s="8"/>
      <c r="R12" s="8"/>
      <c r="S12" s="8">
        <v>3</v>
      </c>
    </row>
    <row r="13" spans="1:19" x14ac:dyDescent="0.25">
      <c r="A13" s="8">
        <v>26</v>
      </c>
      <c r="B13" s="30">
        <v>0.46</v>
      </c>
      <c r="C13" s="8">
        <v>14</v>
      </c>
      <c r="D13" s="8"/>
      <c r="E13" s="8"/>
      <c r="F13" s="8"/>
      <c r="G13" s="8"/>
      <c r="H13" s="8"/>
      <c r="I13" s="8"/>
      <c r="J13" s="8"/>
      <c r="K13" s="8">
        <v>14</v>
      </c>
      <c r="L13" s="8"/>
      <c r="M13" s="8"/>
      <c r="N13" s="8"/>
      <c r="O13" s="8"/>
      <c r="P13" s="8"/>
      <c r="Q13" s="8"/>
      <c r="R13" s="8"/>
      <c r="S13" s="8">
        <v>1</v>
      </c>
    </row>
    <row r="14" spans="1:19" x14ac:dyDescent="0.25">
      <c r="A14" s="8">
        <v>30</v>
      </c>
      <c r="B14" s="30">
        <v>0.67</v>
      </c>
      <c r="C14" s="8">
        <v>20</v>
      </c>
      <c r="D14" s="8"/>
      <c r="E14" s="8"/>
      <c r="F14" s="8"/>
      <c r="G14" s="8"/>
      <c r="H14" s="8"/>
      <c r="I14" s="8"/>
      <c r="J14" s="8"/>
      <c r="K14" s="8">
        <v>4</v>
      </c>
      <c r="L14" s="8"/>
      <c r="M14" s="8"/>
      <c r="N14" s="8"/>
      <c r="O14" s="8"/>
      <c r="P14" s="8"/>
      <c r="Q14" s="8"/>
      <c r="R14" s="8"/>
      <c r="S14" s="8"/>
    </row>
    <row r="15" spans="1:19" x14ac:dyDescent="0.25">
      <c r="A15" s="8">
        <v>34</v>
      </c>
      <c r="B15" s="30">
        <v>0.92</v>
      </c>
      <c r="C15" s="8">
        <v>14</v>
      </c>
      <c r="D15" s="8"/>
      <c r="E15" s="8"/>
      <c r="F15" s="8"/>
      <c r="G15" s="8"/>
      <c r="H15" s="8"/>
      <c r="I15" s="8"/>
      <c r="J15" s="8"/>
      <c r="K15" s="8">
        <v>3</v>
      </c>
      <c r="L15" s="8"/>
      <c r="M15" s="8"/>
      <c r="N15" s="8"/>
      <c r="O15" s="8"/>
      <c r="P15" s="8"/>
      <c r="Q15" s="8"/>
      <c r="R15" s="8"/>
      <c r="S15" s="8"/>
    </row>
    <row r="16" spans="1:19" x14ac:dyDescent="0.25">
      <c r="A16" s="8">
        <v>38</v>
      </c>
      <c r="B16" s="30">
        <v>1.21</v>
      </c>
      <c r="C16" s="8">
        <v>25</v>
      </c>
      <c r="D16" s="8"/>
      <c r="E16" s="8"/>
      <c r="F16" s="8"/>
      <c r="G16" s="8"/>
      <c r="H16" s="8"/>
      <c r="I16" s="8"/>
      <c r="J16" s="8"/>
      <c r="K16" s="8">
        <v>2</v>
      </c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8">
        <v>42</v>
      </c>
      <c r="B17" s="30">
        <v>1.56</v>
      </c>
      <c r="C17" s="8">
        <v>22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8">
        <v>46</v>
      </c>
      <c r="B18" s="30">
        <v>1.93</v>
      </c>
      <c r="C18" s="8">
        <v>22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8">
        <v>50</v>
      </c>
      <c r="B19" s="8">
        <v>2.35</v>
      </c>
      <c r="C19" s="8">
        <v>25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8">
        <v>54</v>
      </c>
      <c r="B20" s="8">
        <v>2.79</v>
      </c>
      <c r="C20" s="8">
        <v>30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8">
        <v>58</v>
      </c>
      <c r="B21" s="8">
        <v>3.27</v>
      </c>
      <c r="C21" s="8">
        <v>20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8">
        <v>62</v>
      </c>
      <c r="B22" s="8">
        <v>3.8</v>
      </c>
      <c r="C22" s="8">
        <v>22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8">
        <v>66</v>
      </c>
      <c r="B23" s="8">
        <v>4.37</v>
      </c>
      <c r="C23" s="8">
        <v>13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8">
        <v>70</v>
      </c>
      <c r="B24" s="8">
        <v>4.99</v>
      </c>
      <c r="C24" s="8">
        <v>11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8">
        <v>74</v>
      </c>
      <c r="B25" s="8">
        <v>5.66</v>
      </c>
      <c r="C25" s="8">
        <v>10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>
        <v>78</v>
      </c>
      <c r="B26" s="8">
        <v>6.34</v>
      </c>
      <c r="C26" s="8">
        <v>11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8">
        <v>82</v>
      </c>
      <c r="B27" s="8">
        <v>7.06</v>
      </c>
      <c r="C27" s="8">
        <v>3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>
        <v>86</v>
      </c>
      <c r="B28" s="8">
        <v>7.8049999999999997</v>
      </c>
      <c r="C28" s="8">
        <v>3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>
        <v>90</v>
      </c>
      <c r="B29" s="8">
        <v>8.58</v>
      </c>
      <c r="C29" s="8">
        <v>2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>
        <v>94</v>
      </c>
      <c r="B30" s="8">
        <v>9.3874999999999993</v>
      </c>
      <c r="C30" s="8">
        <v>2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>
        <v>98</v>
      </c>
      <c r="B31" s="8">
        <v>10.227499999999999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>
        <v>102</v>
      </c>
      <c r="B32" s="8">
        <v>11.1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>
        <v>106</v>
      </c>
      <c r="B33" s="8">
        <v>12.0075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>
        <v>110</v>
      </c>
      <c r="B34" s="8">
        <v>12.977499999999999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25">
      <c r="A54" s="13" t="s">
        <v>29</v>
      </c>
      <c r="B54" s="13" t="s">
        <v>2</v>
      </c>
      <c r="C54" s="12">
        <f>SUM(C9:C51)</f>
        <v>314</v>
      </c>
      <c r="D54" s="12">
        <f t="shared" ref="D54:S54" si="0">SUM(D9:D51)</f>
        <v>0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0</v>
      </c>
      <c r="J54" s="12">
        <f t="shared" si="0"/>
        <v>0</v>
      </c>
      <c r="K54" s="12">
        <f t="shared" si="0"/>
        <v>77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23</v>
      </c>
      <c r="T54" s="13">
        <f>SUM(C54:S54)</f>
        <v>414</v>
      </c>
      <c r="U54" s="13" t="s">
        <v>39</v>
      </c>
    </row>
    <row r="55" spans="1:21" x14ac:dyDescent="0.25">
      <c r="A55" s="19"/>
      <c r="B55" s="19" t="s">
        <v>30</v>
      </c>
      <c r="C55" s="20">
        <f>ROUND(C54/$B$6, 1)</f>
        <v>261.7</v>
      </c>
      <c r="D55" s="20">
        <f t="shared" ref="D55:S55" si="3">ROUND(D54/$B$6, 1)</f>
        <v>0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0</v>
      </c>
      <c r="J55" s="20">
        <f t="shared" si="3"/>
        <v>0</v>
      </c>
      <c r="K55" s="20">
        <f t="shared" si="3"/>
        <v>64.2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19.2</v>
      </c>
      <c r="T55" s="21">
        <f>ROUND(SUM(C55:S55),0)</f>
        <v>345</v>
      </c>
      <c r="U55" s="19" t="s">
        <v>40</v>
      </c>
    </row>
    <row r="56" spans="1:21" ht="18" x14ac:dyDescent="0.25">
      <c r="A56" s="13" t="s">
        <v>31</v>
      </c>
      <c r="B56" s="13" t="s">
        <v>2</v>
      </c>
      <c r="C56" s="22">
        <f>ROUND('Calcul surface terriere'!C53, 2)</f>
        <v>62.03</v>
      </c>
      <c r="D56" s="22">
        <f>ROUND('Calcul surface terriere'!D53, 2)</f>
        <v>0</v>
      </c>
      <c r="E56" s="22">
        <f>ROUND('Calcul surface terriere'!E53, 2)</f>
        <v>0</v>
      </c>
      <c r="F56" s="22">
        <f>ROUND('Calcul surface terriere'!F53, 2)</f>
        <v>0</v>
      </c>
      <c r="G56" s="22">
        <f>ROUND('Calcul surface terriere'!G53, 2)</f>
        <v>0</v>
      </c>
      <c r="H56" s="22">
        <f>ROUND('Calcul surface terriere'!H53, 2)</f>
        <v>0</v>
      </c>
      <c r="I56" s="22">
        <f>ROUND('Calcul surface terriere'!I53, 2)</f>
        <v>0</v>
      </c>
      <c r="J56" s="22">
        <f>ROUND('Calcul surface terriere'!J53, 2)</f>
        <v>0</v>
      </c>
      <c r="K56" s="22">
        <f>ROUND('Calcul surface terriere'!K53, 2)</f>
        <v>2.82</v>
      </c>
      <c r="L56" s="22">
        <f>ROUND('Calcul surface terriere'!L53, 2)</f>
        <v>0</v>
      </c>
      <c r="M56" s="22">
        <f>ROUND('Calcul surface terriere'!M53, 2)</f>
        <v>0</v>
      </c>
      <c r="N56" s="22">
        <f>ROUND('Calcul surface terriere'!N53, 2)</f>
        <v>0</v>
      </c>
      <c r="O56" s="22">
        <f>ROUND('Calcul surface terriere'!O53, 2)</f>
        <v>0</v>
      </c>
      <c r="P56" s="22">
        <f>ROUND('Calcul surface terriere'!P53, 2)</f>
        <v>0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0.47</v>
      </c>
      <c r="T56" s="23">
        <f>ROUND('Calcul surface terriere'!T53,1)</f>
        <v>65.3</v>
      </c>
      <c r="U56" s="13" t="s">
        <v>3</v>
      </c>
    </row>
    <row r="57" spans="1:21" ht="18" x14ac:dyDescent="0.25">
      <c r="A57" s="13"/>
      <c r="B57" s="13" t="s">
        <v>30</v>
      </c>
      <c r="C57" s="22">
        <f>ROUND('Calcul surface terriere'!C54, 2)</f>
        <v>51.69</v>
      </c>
      <c r="D57" s="22">
        <f>ROUND('Calcul surface terriere'!D54, 2)</f>
        <v>0</v>
      </c>
      <c r="E57" s="22">
        <f>ROUND('Calcul surface terriere'!E54, 2)</f>
        <v>0</v>
      </c>
      <c r="F57" s="22">
        <f>ROUND('Calcul surface terriere'!F54, 2)</f>
        <v>0</v>
      </c>
      <c r="G57" s="22">
        <f>ROUND('Calcul surface terriere'!G54, 2)</f>
        <v>0</v>
      </c>
      <c r="H57" s="22">
        <f>ROUND('Calcul surface terriere'!H54, 2)</f>
        <v>0</v>
      </c>
      <c r="I57" s="22">
        <f>ROUND('Calcul surface terriere'!I54, 2)</f>
        <v>0</v>
      </c>
      <c r="J57" s="22">
        <f>ROUND('Calcul surface terriere'!J54, 2)</f>
        <v>0</v>
      </c>
      <c r="K57" s="22">
        <f>ROUND('Calcul surface terriere'!K54, 2)</f>
        <v>2.35</v>
      </c>
      <c r="L57" s="22">
        <f>ROUND('Calcul surface terriere'!L54, 2)</f>
        <v>0</v>
      </c>
      <c r="M57" s="22">
        <f>ROUND('Calcul surface terriere'!M54, 2)</f>
        <v>0</v>
      </c>
      <c r="N57" s="22">
        <f>ROUND('Calcul surface terriere'!N54, 2)</f>
        <v>0</v>
      </c>
      <c r="O57" s="22">
        <f>ROUND('Calcul surface terriere'!O54, 2)</f>
        <v>0</v>
      </c>
      <c r="P57" s="22">
        <f>ROUND('Calcul surface terriere'!P54, 2)</f>
        <v>0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0.4</v>
      </c>
      <c r="T57" s="23">
        <f>ROUND('Calcul surface terriere'!T54, 1)</f>
        <v>54.4</v>
      </c>
      <c r="U57" s="13" t="s">
        <v>4</v>
      </c>
    </row>
    <row r="58" spans="1:21" x14ac:dyDescent="0.25">
      <c r="A58" s="19"/>
      <c r="B58" s="19" t="s">
        <v>32</v>
      </c>
      <c r="C58" s="24">
        <f>ROUND(100 * 'Calcul surface terriere'!C55,0)</f>
        <v>95</v>
      </c>
      <c r="D58" s="24">
        <f>ROUND(100 * 'Calcul surface terriere'!D55,0)</f>
        <v>0</v>
      </c>
      <c r="E58" s="24">
        <f>ROUND(100 * 'Calcul surface terriere'!E55,0)</f>
        <v>0</v>
      </c>
      <c r="F58" s="24">
        <f>ROUND(100 * 'Calcul surface terriere'!F55,0)</f>
        <v>0</v>
      </c>
      <c r="G58" s="24">
        <f>ROUND(100 * 'Calcul surface terriere'!G55,0)</f>
        <v>0</v>
      </c>
      <c r="H58" s="24">
        <f>ROUND(100 * 'Calcul surface terriere'!H55,0)</f>
        <v>0</v>
      </c>
      <c r="I58" s="24">
        <f>ROUND(100 * 'Calcul surface terriere'!I55,0)</f>
        <v>0</v>
      </c>
      <c r="J58" s="24">
        <f>ROUND(100 * 'Calcul surface terriere'!J55,0)</f>
        <v>0</v>
      </c>
      <c r="K58" s="24">
        <f>ROUND(100 * 'Calcul surface terriere'!K55,0)</f>
        <v>4</v>
      </c>
      <c r="L58" s="24">
        <f>ROUND(100 * 'Calcul surface terriere'!L55,0)</f>
        <v>0</v>
      </c>
      <c r="M58" s="24">
        <f>ROUND(100 * 'Calcul surface terriere'!M55,0)</f>
        <v>0</v>
      </c>
      <c r="N58" s="24">
        <f>ROUND(100 * 'Calcul surface terriere'!N55,0)</f>
        <v>0</v>
      </c>
      <c r="O58" s="24">
        <f>ROUND(100 * 'Calcul surface terriere'!O55,0)</f>
        <v>0</v>
      </c>
      <c r="P58" s="24">
        <f>ROUND(100 * 'Calcul surface terriere'!P55,0)</f>
        <v>0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1</v>
      </c>
      <c r="T58" s="25"/>
      <c r="U58" s="19" t="s">
        <v>41</v>
      </c>
    </row>
    <row r="59" spans="1:21" x14ac:dyDescent="0.25">
      <c r="A59" s="13" t="s">
        <v>33</v>
      </c>
      <c r="B59" s="13" t="s">
        <v>2</v>
      </c>
      <c r="C59" s="26">
        <f>ROUND('Calcul volume sur pied'!C53, 1)</f>
        <v>758.4</v>
      </c>
      <c r="D59" s="26">
        <f>ROUND('Calcul volume sur pied'!D53, 1)</f>
        <v>0</v>
      </c>
      <c r="E59" s="26">
        <f>ROUND('Calcul volume sur pied'!E53, 1)</f>
        <v>0</v>
      </c>
      <c r="F59" s="26">
        <f>ROUND('Calcul volume sur pied'!F53, 1)</f>
        <v>0</v>
      </c>
      <c r="G59" s="26">
        <f>ROUND('Calcul volume sur pied'!G53, 1)</f>
        <v>0</v>
      </c>
      <c r="H59" s="26">
        <f>ROUND('Calcul volume sur pied'!H53, 1)</f>
        <v>0</v>
      </c>
      <c r="I59" s="26">
        <f>ROUND('Calcul volume sur pied'!I53, 1)</f>
        <v>0</v>
      </c>
      <c r="J59" s="26">
        <f>ROUND('Calcul volume sur pied'!J53, 1)</f>
        <v>0</v>
      </c>
      <c r="K59" s="26">
        <f>ROUND('Calcul volume sur pied'!K53, 1)</f>
        <v>24.1</v>
      </c>
      <c r="L59" s="26">
        <f>ROUND('Calcul volume sur pied'!L53, 1)</f>
        <v>0</v>
      </c>
      <c r="M59" s="26">
        <f>ROUND('Calcul volume sur pied'!M53, 1)</f>
        <v>0</v>
      </c>
      <c r="N59" s="26">
        <f>ROUND('Calcul volume sur pied'!N53, 1)</f>
        <v>0</v>
      </c>
      <c r="O59" s="26">
        <f>ROUND('Calcul volume sur pied'!O53, 1)</f>
        <v>0</v>
      </c>
      <c r="P59" s="26">
        <f>ROUND('Calcul volume sur pied'!P53, 1)</f>
        <v>0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3.8</v>
      </c>
      <c r="T59" s="27">
        <f>ROUND('Calcul volume sur pied'!T53, 0)</f>
        <v>786</v>
      </c>
      <c r="U59" s="13" t="s">
        <v>42</v>
      </c>
    </row>
    <row r="60" spans="1:21" x14ac:dyDescent="0.25">
      <c r="A60" s="13"/>
      <c r="B60" s="13" t="s">
        <v>30</v>
      </c>
      <c r="C60" s="26">
        <f>ROUND('Calcul volume sur pied'!C54, 1)</f>
        <v>632</v>
      </c>
      <c r="D60" s="26">
        <f>ROUND('Calcul volume sur pied'!D54, 1)</f>
        <v>0</v>
      </c>
      <c r="E60" s="26">
        <f>ROUND('Calcul volume sur pied'!E54, 1)</f>
        <v>0</v>
      </c>
      <c r="F60" s="26">
        <f>ROUND('Calcul volume sur pied'!F54, 1)</f>
        <v>0</v>
      </c>
      <c r="G60" s="26">
        <f>ROUND('Calcul volume sur pied'!G54, 1)</f>
        <v>0</v>
      </c>
      <c r="H60" s="26">
        <f>ROUND('Calcul volume sur pied'!H54, 1)</f>
        <v>0</v>
      </c>
      <c r="I60" s="26">
        <f>ROUND('Calcul volume sur pied'!I54, 1)</f>
        <v>0</v>
      </c>
      <c r="J60" s="26">
        <f>ROUND('Calcul volume sur pied'!J54, 1)</f>
        <v>0</v>
      </c>
      <c r="K60" s="26">
        <f>ROUND('Calcul volume sur pied'!K54, 1)</f>
        <v>20</v>
      </c>
      <c r="L60" s="26">
        <f>ROUND('Calcul volume sur pied'!L54, 1)</f>
        <v>0</v>
      </c>
      <c r="M60" s="26">
        <f>ROUND('Calcul volume sur pied'!M54, 1)</f>
        <v>0</v>
      </c>
      <c r="N60" s="26">
        <f>ROUND('Calcul volume sur pied'!N54, 1)</f>
        <v>0</v>
      </c>
      <c r="O60" s="26">
        <f>ROUND('Calcul volume sur pied'!O54, 1)</f>
        <v>0</v>
      </c>
      <c r="P60" s="26">
        <f>ROUND('Calcul volume sur pied'!P54, 1)</f>
        <v>0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3.1</v>
      </c>
      <c r="T60" s="27">
        <f>ROUND('Calcul volume sur pied'!T54, 0)</f>
        <v>655</v>
      </c>
      <c r="U60" s="13" t="s">
        <v>43</v>
      </c>
    </row>
    <row r="61" spans="1:21" x14ac:dyDescent="0.25">
      <c r="A61" s="19"/>
      <c r="B61" s="19" t="s">
        <v>32</v>
      </c>
      <c r="C61" s="24">
        <f>ROUND(100 * 'Calcul volume sur pied'!C55, 0)</f>
        <v>96</v>
      </c>
      <c r="D61" s="24">
        <f>ROUND(100 * 'Calcul volume sur pied'!D55, 0)</f>
        <v>0</v>
      </c>
      <c r="E61" s="24">
        <f>ROUND(100 * 'Calcul volume sur pied'!E55, 0)</f>
        <v>0</v>
      </c>
      <c r="F61" s="24">
        <f>ROUND(100 * 'Calcul volume sur pied'!F55, 0)</f>
        <v>0</v>
      </c>
      <c r="G61" s="24">
        <f>ROUND(100 * 'Calcul volume sur pied'!G55, 0)</f>
        <v>0</v>
      </c>
      <c r="H61" s="24">
        <f>ROUND(100 * 'Calcul volume sur pied'!H55, 0)</f>
        <v>0</v>
      </c>
      <c r="I61" s="24">
        <f>ROUND(100 * 'Calcul volume sur pied'!I55, 0)</f>
        <v>0</v>
      </c>
      <c r="J61" s="24">
        <f>ROUND(100 * 'Calcul volume sur pied'!J55, 0)</f>
        <v>0</v>
      </c>
      <c r="K61" s="24">
        <f>ROUND(100 * 'Calcul volume sur pied'!K55, 0)</f>
        <v>3</v>
      </c>
      <c r="L61" s="24">
        <f>ROUND(100 * 'Calcul volume sur pied'!L55, 0)</f>
        <v>0</v>
      </c>
      <c r="M61" s="24">
        <f>ROUND(100 * 'Calcul volume sur pied'!M55, 0)</f>
        <v>0</v>
      </c>
      <c r="N61" s="24">
        <f>ROUND(100 * 'Calcul volume sur pied'!N55, 0)</f>
        <v>0</v>
      </c>
      <c r="O61" s="24">
        <f>ROUND(100 * 'Calcul volume sur pied'!O55, 0)</f>
        <v>0</v>
      </c>
      <c r="P61" s="24">
        <f>ROUND(100 * 'Calcul volume sur pied'!P55, 0)</f>
        <v>0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0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48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45</v>
      </c>
    </row>
    <row r="2" spans="1:19" x14ac:dyDescent="0.25">
      <c r="A2" s="5" t="s">
        <v>46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1.2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Inventaire'!C9/$B$6</f>
        <v>10.833333333333334</v>
      </c>
      <c r="D9" s="7">
        <f>'Protocole Inventaire'!D9/$B$6</f>
        <v>0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0</v>
      </c>
      <c r="J9" s="7">
        <f>'Protocole Inventaire'!J9/$B$6</f>
        <v>0</v>
      </c>
      <c r="K9" s="7">
        <f>'Protocole Inventaire'!K9/$B$6</f>
        <v>11.666666666666668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8.3333333333333339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Inventaire'!C10/$B$6</f>
        <v>0</v>
      </c>
      <c r="D10" s="8">
        <f>'Protocole Inventaire'!D10/$B$6</f>
        <v>0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0</v>
      </c>
      <c r="J10" s="8">
        <f>'Protocole Inventaire'!J10/$B$6</f>
        <v>0</v>
      </c>
      <c r="K10" s="8">
        <f>'Protocole Inventaire'!K10/$B$6</f>
        <v>0</v>
      </c>
      <c r="L10" s="8">
        <f>'Protocole Inventaire'!L10/$B$6</f>
        <v>0</v>
      </c>
      <c r="M10" s="8">
        <f>'Protocole Inventaire'!M10/$B$6</f>
        <v>0</v>
      </c>
      <c r="N10" s="8">
        <f>'Protocole Inventaire'!N10/$B$6</f>
        <v>0</v>
      </c>
      <c r="O10" s="8">
        <f>'Protocole Inventaire'!O10/$B$6</f>
        <v>0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Inventaire'!C11/$B$6</f>
        <v>12.5</v>
      </c>
      <c r="D11" s="8">
        <f>'Protocole Inventaire'!D11/$B$6</f>
        <v>0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0</v>
      </c>
      <c r="I11" s="8">
        <f>'Protocole Inventaire'!I11/$B$6</f>
        <v>0</v>
      </c>
      <c r="J11" s="8">
        <f>'Protocole Inventaire'!J11/$B$6</f>
        <v>0</v>
      </c>
      <c r="K11" s="8">
        <f>'Protocole Inventaire'!K11/$B$6</f>
        <v>22.5</v>
      </c>
      <c r="L11" s="8">
        <f>'Protocole Inventaire'!L11/$B$6</f>
        <v>0</v>
      </c>
      <c r="M11" s="8">
        <f>'Protocole Inventaire'!M11/$B$6</f>
        <v>0</v>
      </c>
      <c r="N11" s="8">
        <f>'Protocole Inventaire'!N11/$B$6</f>
        <v>0</v>
      </c>
      <c r="O11" s="8">
        <f>'Protocole Inventaire'!O11/$B$6</f>
        <v>0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7.5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Inventaire'!C12/$B$6</f>
        <v>14.166666666666668</v>
      </c>
      <c r="D12" s="8">
        <f>'Protocole Inventaire'!D12/$B$6</f>
        <v>0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0</v>
      </c>
      <c r="I12" s="8">
        <f>'Protocole Inventaire'!I12/$B$6</f>
        <v>0</v>
      </c>
      <c r="J12" s="8">
        <f>'Protocole Inventaire'!J12/$B$6</f>
        <v>0</v>
      </c>
      <c r="K12" s="8">
        <f>'Protocole Inventaire'!K12/$B$6</f>
        <v>10.833333333333334</v>
      </c>
      <c r="L12" s="8">
        <f>'Protocole Inventaire'!L12/$B$6</f>
        <v>0</v>
      </c>
      <c r="M12" s="8">
        <f>'Protocole Inventaire'!M12/$B$6</f>
        <v>0</v>
      </c>
      <c r="N12" s="8">
        <f>'Protocole Inventaire'!N12/$B$6</f>
        <v>0</v>
      </c>
      <c r="O12" s="8">
        <f>'Protocole Inventaire'!O12/$B$6</f>
        <v>0</v>
      </c>
      <c r="P12" s="8">
        <f>'Protocole Inventaire'!P12/$B$6</f>
        <v>0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2.5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Inventaire'!C13/$B$6</f>
        <v>11.666666666666668</v>
      </c>
      <c r="D13" s="8">
        <f>'Protocole Inventaire'!D13/$B$6</f>
        <v>0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0</v>
      </c>
      <c r="I13" s="8">
        <f>'Protocole Inventaire'!I13/$B$6</f>
        <v>0</v>
      </c>
      <c r="J13" s="8">
        <f>'Protocole Inventaire'!J13/$B$6</f>
        <v>0</v>
      </c>
      <c r="K13" s="8">
        <f>'Protocole Inventaire'!K13/$B$6</f>
        <v>11.666666666666668</v>
      </c>
      <c r="L13" s="8">
        <f>'Protocole Inventaire'!L13/$B$6</f>
        <v>0</v>
      </c>
      <c r="M13" s="8">
        <f>'Protocole Inventaire'!M13/$B$6</f>
        <v>0</v>
      </c>
      <c r="N13" s="8">
        <f>'Protocole Inventaire'!N13/$B$6</f>
        <v>0</v>
      </c>
      <c r="O13" s="8">
        <f>'Protocole Inventaire'!O13/$B$6</f>
        <v>0</v>
      </c>
      <c r="P13" s="8">
        <f>'Protocole Inventaire'!P13/$B$6</f>
        <v>0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0.83333333333333337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Inventaire'!C14/$B$6</f>
        <v>16.666666666666668</v>
      </c>
      <c r="D14" s="8">
        <f>'Protocole Inventaire'!D14/$B$6</f>
        <v>0</v>
      </c>
      <c r="E14" s="8">
        <f>'Protocole Inventaire'!E14/$B$6</f>
        <v>0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0</v>
      </c>
      <c r="I14" s="8">
        <f>'Protocole Inventaire'!I14/$B$6</f>
        <v>0</v>
      </c>
      <c r="J14" s="8">
        <f>'Protocole Inventaire'!J14/$B$6</f>
        <v>0</v>
      </c>
      <c r="K14" s="8">
        <f>'Protocole Inventaire'!K14/$B$6</f>
        <v>3.3333333333333335</v>
      </c>
      <c r="L14" s="8">
        <f>'Protocole Inventaire'!L14/$B$6</f>
        <v>0</v>
      </c>
      <c r="M14" s="8">
        <f>'Protocole Inventaire'!M14/$B$6</f>
        <v>0</v>
      </c>
      <c r="N14" s="8">
        <f>'Protocole Inventaire'!N14/$B$6</f>
        <v>0</v>
      </c>
      <c r="O14" s="8">
        <f>'Protocole Inventaire'!O14/$B$6</f>
        <v>0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Inventaire'!C15/$B$6</f>
        <v>11.666666666666668</v>
      </c>
      <c r="D15" s="8">
        <f>'Protocole Inventaire'!D15/$B$6</f>
        <v>0</v>
      </c>
      <c r="E15" s="8">
        <f>'Protocole Inventaire'!E15/$B$6</f>
        <v>0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0</v>
      </c>
      <c r="J15" s="8">
        <f>'Protocole Inventaire'!J15/$B$6</f>
        <v>0</v>
      </c>
      <c r="K15" s="8">
        <f>'Protocole Inventaire'!K15/$B$6</f>
        <v>2.5</v>
      </c>
      <c r="L15" s="8">
        <f>'Protocole Inventaire'!L15/$B$6</f>
        <v>0</v>
      </c>
      <c r="M15" s="8">
        <f>'Protocole Inventaire'!M15/$B$6</f>
        <v>0</v>
      </c>
      <c r="N15" s="8">
        <f>'Protocole Inventaire'!N15/$B$6</f>
        <v>0</v>
      </c>
      <c r="O15" s="8">
        <f>'Protocole Inventaire'!O15/$B$6</f>
        <v>0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Inventaire'!C16/$B$6</f>
        <v>20.833333333333336</v>
      </c>
      <c r="D16" s="8">
        <f>'Protocole Inventaire'!D16/$B$6</f>
        <v>0</v>
      </c>
      <c r="E16" s="8">
        <f>'Protocole Inventaire'!E16/$B$6</f>
        <v>0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0</v>
      </c>
      <c r="J16" s="8">
        <f>'Protocole Inventaire'!J16/$B$6</f>
        <v>0</v>
      </c>
      <c r="K16" s="8">
        <f>'Protocole Inventaire'!K16/$B$6</f>
        <v>1.6666666666666667</v>
      </c>
      <c r="L16" s="8">
        <f>'Protocole Inventaire'!L16/$B$6</f>
        <v>0</v>
      </c>
      <c r="M16" s="8">
        <f>'Protocole Inventaire'!M16/$B$6</f>
        <v>0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Inventaire'!C17/$B$6</f>
        <v>18.333333333333336</v>
      </c>
      <c r="D17" s="8">
        <f>'Protocole Inventaire'!D17/$B$6</f>
        <v>0</v>
      </c>
      <c r="E17" s="8">
        <f>'Protocole Inventaire'!E17/$B$6</f>
        <v>0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0</v>
      </c>
      <c r="J17" s="8">
        <f>'Protocole Inventaire'!J17/$B$6</f>
        <v>0</v>
      </c>
      <c r="K17" s="8">
        <f>'Protocole Inventaire'!K17/$B$6</f>
        <v>0</v>
      </c>
      <c r="L17" s="8">
        <f>'Protocole Inventaire'!L17/$B$6</f>
        <v>0</v>
      </c>
      <c r="M17" s="8">
        <f>'Protocole Inventaire'!M17/$B$6</f>
        <v>0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Inventaire'!C18/$B$6</f>
        <v>18.333333333333336</v>
      </c>
      <c r="D18" s="8">
        <f>'Protocole Inventaire'!D18/$B$6</f>
        <v>0</v>
      </c>
      <c r="E18" s="8">
        <f>'Protocole Inventaire'!E18/$B$6</f>
        <v>0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0</v>
      </c>
      <c r="J18" s="8">
        <f>'Protocole Inventaire'!J18/$B$6</f>
        <v>0</v>
      </c>
      <c r="K18" s="8">
        <f>'Protocole Inventaire'!K18/$B$6</f>
        <v>0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Inventaire'!C19/$B$6</f>
        <v>20.833333333333336</v>
      </c>
      <c r="D19" s="8">
        <f>'Protocole Inventaire'!D19/$B$6</f>
        <v>0</v>
      </c>
      <c r="E19" s="8">
        <f>'Protocole Inventaire'!E19/$B$6</f>
        <v>0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0</v>
      </c>
      <c r="J19" s="8">
        <f>'Protocole Inventaire'!J19/$B$6</f>
        <v>0</v>
      </c>
      <c r="K19" s="8">
        <f>'Protocole Inventaire'!K19/$B$6</f>
        <v>0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Inventaire'!C20/$B$6</f>
        <v>25</v>
      </c>
      <c r="D20" s="8">
        <f>'Protocole Inventaire'!D20/$B$6</f>
        <v>0</v>
      </c>
      <c r="E20" s="8">
        <f>'Protocole Inventaire'!E20/$B$6</f>
        <v>0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0</v>
      </c>
      <c r="J20" s="8">
        <f>'Protocole Inventaire'!J20/$B$6</f>
        <v>0</v>
      </c>
      <c r="K20" s="8">
        <f>'Protocole Inventaire'!K20/$B$6</f>
        <v>0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Inventaire'!C21/$B$6</f>
        <v>16.666666666666668</v>
      </c>
      <c r="D21" s="8">
        <f>'Protocole Inventaire'!D21/$B$6</f>
        <v>0</v>
      </c>
      <c r="E21" s="8">
        <f>'Protocole Inventaire'!E21/$B$6</f>
        <v>0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0</v>
      </c>
      <c r="J21" s="8">
        <f>'Protocole Inventaire'!J21/$B$6</f>
        <v>0</v>
      </c>
      <c r="K21" s="8">
        <f>'Protocole Inventaire'!K21/$B$6</f>
        <v>0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Inventaire'!C22/$B$6</f>
        <v>18.333333333333336</v>
      </c>
      <c r="D22" s="8">
        <f>'Protocole Inventaire'!D22/$B$6</f>
        <v>0</v>
      </c>
      <c r="E22" s="8">
        <f>'Protocole Inventaire'!E22/$B$6</f>
        <v>0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0</v>
      </c>
      <c r="J22" s="8">
        <f>'Protocole Inventaire'!J22/$B$6</f>
        <v>0</v>
      </c>
      <c r="K22" s="8">
        <f>'Protocole Inventaire'!K22/$B$6</f>
        <v>0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Inventaire'!C23/$B$6</f>
        <v>10.833333333333334</v>
      </c>
      <c r="D23" s="8">
        <f>'Protocole Inventaire'!D23/$B$6</f>
        <v>0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0</v>
      </c>
      <c r="J23" s="8">
        <f>'Protocole Inventaire'!J23/$B$6</f>
        <v>0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Inventaire'!C24/$B$6</f>
        <v>9.1666666666666679</v>
      </c>
      <c r="D24" s="8">
        <f>'Protocole Inventaire'!D24/$B$6</f>
        <v>0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0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Inventaire'!C25/$B$6</f>
        <v>8.3333333333333339</v>
      </c>
      <c r="D25" s="8">
        <f>'Protocole Inventaire'!D25/$B$6</f>
        <v>0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0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Inventaire'!C26/$B$6</f>
        <v>9.1666666666666679</v>
      </c>
      <c r="D26" s="8">
        <f>'Protocole Inventaire'!D26/$B$6</f>
        <v>0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Inventaire'!C27/$B$6</f>
        <v>2.5</v>
      </c>
      <c r="D27" s="8">
        <f>'Protocole Inventaire'!D27/$B$6</f>
        <v>0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Inventaire'!C28/$B$6</f>
        <v>2.5</v>
      </c>
      <c r="D28" s="8">
        <f>'Protocole Inventaire'!D28/$B$6</f>
        <v>0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Inventaire'!C29/$B$6</f>
        <v>1.6666666666666667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Inventaire'!C30/$B$6</f>
        <v>1.6666666666666667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25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25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25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47</v>
      </c>
    </row>
    <row r="2" spans="1:19" x14ac:dyDescent="0.25">
      <c r="A2" s="5" t="s">
        <v>48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1.2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Inventaire'!C9*($A9/200)^2*PI()</f>
        <v>0.1021017612416683</v>
      </c>
      <c r="D9" s="7">
        <f>'Protocole Inventaire'!D9*($A9/200)^2*PI()</f>
        <v>0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0</v>
      </c>
      <c r="J9" s="7">
        <f>'Protocole Inventaire'!J9*($A9/200)^2*PI()</f>
        <v>0</v>
      </c>
      <c r="K9" s="7">
        <f>'Protocole Inventaire'!K9*($A9/200)^2*PI()</f>
        <v>0.10995574287564278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7.8539816339744842E-2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Inventaire'!C10*($A10/200)^2*PI()</f>
        <v>0</v>
      </c>
      <c r="D10" s="8">
        <f>'Protocole Inventaire'!D10*($A10/200)^2*PI()</f>
        <v>0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0</v>
      </c>
      <c r="J10" s="8">
        <f>'Protocole Inventaire'!J10*($A10/200)^2*PI()</f>
        <v>0</v>
      </c>
      <c r="K10" s="8">
        <f>'Protocole Inventaire'!K10*($A10/200)^2*PI()</f>
        <v>0</v>
      </c>
      <c r="L10" s="8">
        <f>'Protocole Inventaire'!L10*($A10/200)^2*PI()</f>
        <v>0</v>
      </c>
      <c r="M10" s="8">
        <f>'Protocole Inventaire'!M10*($A10/200)^2*PI()</f>
        <v>0</v>
      </c>
      <c r="N10" s="8">
        <f>'Protocole Inventaire'!N10*($A10/200)^2*PI()</f>
        <v>0</v>
      </c>
      <c r="O10" s="8">
        <f>'Protocole Inventaire'!O10*($A10/200)^2*PI()</f>
        <v>0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Inventaire'!C11*($A11/200)^2*PI()</f>
        <v>0.38170350741115988</v>
      </c>
      <c r="D11" s="8">
        <f>'Protocole Inventaire'!D11*($A11/200)^2*PI()</f>
        <v>0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</v>
      </c>
      <c r="I11" s="8">
        <f>'Protocole Inventaire'!I11*($A11/200)^2*PI()</f>
        <v>0</v>
      </c>
      <c r="J11" s="8">
        <f>'Protocole Inventaire'!J11*($A11/200)^2*PI()</f>
        <v>0</v>
      </c>
      <c r="K11" s="8">
        <f>'Protocole Inventaire'!K11*($A11/200)^2*PI()</f>
        <v>0.68706631334008772</v>
      </c>
      <c r="L11" s="8">
        <f>'Protocole Inventaire'!L11*($A11/200)^2*PI()</f>
        <v>0</v>
      </c>
      <c r="M11" s="8">
        <f>'Protocole Inventaire'!M11*($A11/200)^2*PI()</f>
        <v>0</v>
      </c>
      <c r="N11" s="8">
        <f>'Protocole Inventaire'!N11*($A11/200)^2*PI()</f>
        <v>0</v>
      </c>
      <c r="O11" s="8">
        <f>'Protocole Inventaire'!O11*($A11/200)^2*PI()</f>
        <v>0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0.22902210444669591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Inventaire'!C12*($A12/200)^2*PI()</f>
        <v>0.6462256088434204</v>
      </c>
      <c r="D12" s="8">
        <f>'Protocole Inventaire'!D12*($A12/200)^2*PI()</f>
        <v>0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0</v>
      </c>
      <c r="I12" s="8">
        <f>'Protocole Inventaire'!I12*($A12/200)^2*PI()</f>
        <v>0</v>
      </c>
      <c r="J12" s="8">
        <f>'Protocole Inventaire'!J12*($A12/200)^2*PI()</f>
        <v>0</v>
      </c>
      <c r="K12" s="8">
        <f>'Protocole Inventaire'!K12*($A12/200)^2*PI()</f>
        <v>0.49417252440967446</v>
      </c>
      <c r="L12" s="8">
        <f>'Protocole Inventaire'!L12*($A12/200)^2*PI()</f>
        <v>0</v>
      </c>
      <c r="M12" s="8">
        <f>'Protocole Inventaire'!M12*($A12/200)^2*PI()</f>
        <v>0</v>
      </c>
      <c r="N12" s="8">
        <f>'Protocole Inventaire'!N12*($A12/200)^2*PI()</f>
        <v>0</v>
      </c>
      <c r="O12" s="8">
        <f>'Protocole Inventaire'!O12*($A12/200)^2*PI()</f>
        <v>0</v>
      </c>
      <c r="P12" s="8">
        <f>'Protocole Inventaire'!P12*($A12/200)^2*PI()</f>
        <v>0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0.11403981332530949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Inventaire'!C13*($A13/200)^2*PI()</f>
        <v>0.7433008218393452</v>
      </c>
      <c r="D13" s="8">
        <f>'Protocole Inventaire'!D13*($A13/200)^2*PI()</f>
        <v>0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</v>
      </c>
      <c r="I13" s="8">
        <f>'Protocole Inventaire'!I13*($A13/200)^2*PI()</f>
        <v>0</v>
      </c>
      <c r="J13" s="8">
        <f>'Protocole Inventaire'!J13*($A13/200)^2*PI()</f>
        <v>0</v>
      </c>
      <c r="K13" s="8">
        <f>'Protocole Inventaire'!K13*($A13/200)^2*PI()</f>
        <v>0.7433008218393452</v>
      </c>
      <c r="L13" s="8">
        <f>'Protocole Inventaire'!L13*($A13/200)^2*PI()</f>
        <v>0</v>
      </c>
      <c r="M13" s="8">
        <f>'Protocole Inventaire'!M13*($A13/200)^2*PI()</f>
        <v>0</v>
      </c>
      <c r="N13" s="8">
        <f>'Protocole Inventaire'!N13*($A13/200)^2*PI()</f>
        <v>0</v>
      </c>
      <c r="O13" s="8">
        <f>'Protocole Inventaire'!O13*($A13/200)^2*PI()</f>
        <v>0</v>
      </c>
      <c r="P13" s="8">
        <f>'Protocole Inventaire'!P13*($A13/200)^2*PI()</f>
        <v>0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5.3092915845667513E-2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Inventaire'!C14*($A14/200)^2*PI()</f>
        <v>1.4137166941154067</v>
      </c>
      <c r="D14" s="8">
        <f>'Protocole Inventaire'!D14*($A14/200)^2*PI()</f>
        <v>0</v>
      </c>
      <c r="E14" s="8">
        <f>'Protocole Inventaire'!E14*($A14/200)^2*PI()</f>
        <v>0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0</v>
      </c>
      <c r="I14" s="8">
        <f>'Protocole Inventaire'!I14*($A14/200)^2*PI()</f>
        <v>0</v>
      </c>
      <c r="J14" s="8">
        <f>'Protocole Inventaire'!J14*($A14/200)^2*PI()</f>
        <v>0</v>
      </c>
      <c r="K14" s="8">
        <f>'Protocole Inventaire'!K14*($A14/200)^2*PI()</f>
        <v>0.28274333882308139</v>
      </c>
      <c r="L14" s="8">
        <f>'Protocole Inventaire'!L14*($A14/200)^2*PI()</f>
        <v>0</v>
      </c>
      <c r="M14" s="8">
        <f>'Protocole Inventaire'!M14*($A14/200)^2*PI()</f>
        <v>0</v>
      </c>
      <c r="N14" s="8">
        <f>'Protocole Inventaire'!N14*($A14/200)^2*PI()</f>
        <v>0</v>
      </c>
      <c r="O14" s="8">
        <f>'Protocole Inventaire'!O14*($A14/200)^2*PI()</f>
        <v>0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Inventaire'!C15*($A15/200)^2*PI()</f>
        <v>1.2710883876424306</v>
      </c>
      <c r="D15" s="8">
        <f>'Protocole Inventaire'!D15*($A15/200)^2*PI()</f>
        <v>0</v>
      </c>
      <c r="E15" s="8">
        <f>'Protocole Inventaire'!E15*($A15/200)^2*PI()</f>
        <v>0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0</v>
      </c>
      <c r="J15" s="8">
        <f>'Protocole Inventaire'!J15*($A15/200)^2*PI()</f>
        <v>0</v>
      </c>
      <c r="K15" s="8">
        <f>'Protocole Inventaire'!K15*($A15/200)^2*PI()</f>
        <v>0.27237608306623512</v>
      </c>
      <c r="L15" s="8">
        <f>'Protocole Inventaire'!L15*($A15/200)^2*PI()</f>
        <v>0</v>
      </c>
      <c r="M15" s="8">
        <f>'Protocole Inventaire'!M15*($A15/200)^2*PI()</f>
        <v>0</v>
      </c>
      <c r="N15" s="8">
        <f>'Protocole Inventaire'!N15*($A15/200)^2*PI()</f>
        <v>0</v>
      </c>
      <c r="O15" s="8">
        <f>'Protocole Inventaire'!O15*($A15/200)^2*PI()</f>
        <v>0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Inventaire'!C16*($A16/200)^2*PI()</f>
        <v>2.8352873698647882</v>
      </c>
      <c r="D16" s="8">
        <f>'Protocole Inventaire'!D16*($A16/200)^2*PI()</f>
        <v>0</v>
      </c>
      <c r="E16" s="8">
        <f>'Protocole Inventaire'!E16*($A16/200)^2*PI()</f>
        <v>0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0</v>
      </c>
      <c r="J16" s="8">
        <f>'Protocole Inventaire'!J16*($A16/200)^2*PI()</f>
        <v>0</v>
      </c>
      <c r="K16" s="8">
        <f>'Protocole Inventaire'!K16*($A16/200)^2*PI()</f>
        <v>0.22682298958918307</v>
      </c>
      <c r="L16" s="8">
        <f>'Protocole Inventaire'!L16*($A16/200)^2*PI()</f>
        <v>0</v>
      </c>
      <c r="M16" s="8">
        <f>'Protocole Inventaire'!M16*($A16/200)^2*PI()</f>
        <v>0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Inventaire'!C17*($A17/200)^2*PI()</f>
        <v>3.0479731925128166</v>
      </c>
      <c r="D17" s="8">
        <f>'Protocole Inventaire'!D17*($A17/200)^2*PI()</f>
        <v>0</v>
      </c>
      <c r="E17" s="8">
        <f>'Protocole Inventaire'!E17*($A17/200)^2*PI()</f>
        <v>0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0</v>
      </c>
      <c r="J17" s="8">
        <f>'Protocole Inventaire'!J17*($A17/200)^2*PI()</f>
        <v>0</v>
      </c>
      <c r="K17" s="8">
        <f>'Protocole Inventaire'!K17*($A17/200)^2*PI()</f>
        <v>0</v>
      </c>
      <c r="L17" s="8">
        <f>'Protocole Inventaire'!L17*($A17/200)^2*PI()</f>
        <v>0</v>
      </c>
      <c r="M17" s="8">
        <f>'Protocole Inventaire'!M17*($A17/200)^2*PI()</f>
        <v>0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Inventaire'!C18*($A18/200)^2*PI()</f>
        <v>3.6561855302478019</v>
      </c>
      <c r="D18" s="8">
        <f>'Protocole Inventaire'!D18*($A18/200)^2*PI()</f>
        <v>0</v>
      </c>
      <c r="E18" s="8">
        <f>'Protocole Inventaire'!E18*($A18/200)^2*PI()</f>
        <v>0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0</v>
      </c>
      <c r="J18" s="8">
        <f>'Protocole Inventaire'!J18*($A18/200)^2*PI()</f>
        <v>0</v>
      </c>
      <c r="K18" s="8">
        <f>'Protocole Inventaire'!K18*($A18/200)^2*PI()</f>
        <v>0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Inventaire'!C19*($A19/200)^2*PI()</f>
        <v>4.908738521234052</v>
      </c>
      <c r="D19" s="8">
        <f>'Protocole Inventaire'!D19*($A19/200)^2*PI()</f>
        <v>0</v>
      </c>
      <c r="E19" s="8">
        <f>'Protocole Inventaire'!E19*($A19/200)^2*PI()</f>
        <v>0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0</v>
      </c>
      <c r="J19" s="8">
        <f>'Protocole Inventaire'!J19*($A19/200)^2*PI()</f>
        <v>0</v>
      </c>
      <c r="K19" s="8">
        <f>'Protocole Inventaire'!K19*($A19/200)^2*PI()</f>
        <v>0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Inventaire'!C20*($A20/200)^2*PI()</f>
        <v>6.8706631334008783</v>
      </c>
      <c r="D20" s="8">
        <f>'Protocole Inventaire'!D20*($A20/200)^2*PI()</f>
        <v>0</v>
      </c>
      <c r="E20" s="8">
        <f>'Protocole Inventaire'!E20*($A20/200)^2*PI()</f>
        <v>0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0</v>
      </c>
      <c r="J20" s="8">
        <f>'Protocole Inventaire'!J20*($A20/200)^2*PI()</f>
        <v>0</v>
      </c>
      <c r="K20" s="8">
        <f>'Protocole Inventaire'!K20*($A20/200)^2*PI()</f>
        <v>0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Inventaire'!C21*($A21/200)^2*PI()</f>
        <v>5.284158843338032</v>
      </c>
      <c r="D21" s="8">
        <f>'Protocole Inventaire'!D21*($A21/200)^2*PI()</f>
        <v>0</v>
      </c>
      <c r="E21" s="8">
        <f>'Protocole Inventaire'!E21*($A21/200)^2*PI()</f>
        <v>0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0</v>
      </c>
      <c r="J21" s="8">
        <f>'Protocole Inventaire'!J21*($A21/200)^2*PI()</f>
        <v>0</v>
      </c>
      <c r="K21" s="8">
        <f>'Protocole Inventaire'!K21*($A21/200)^2*PI()</f>
        <v>0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6.6419551882195416</v>
      </c>
      <c r="D22" s="8">
        <f>'Protocole Inventaire'!D22*($A22/200)^2*PI()</f>
        <v>0</v>
      </c>
      <c r="E22" s="8">
        <f>'Protocole Inventaire'!E22*($A22/200)^2*PI()</f>
        <v>0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0</v>
      </c>
      <c r="J22" s="8">
        <f>'Protocole Inventaire'!J22*($A22/200)^2*PI()</f>
        <v>0</v>
      </c>
      <c r="K22" s="8">
        <f>'Protocole Inventaire'!K22*($A22/200)^2*PI()</f>
        <v>0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Inventaire'!C23*($A23/200)^2*PI()</f>
        <v>4.4475527196870708</v>
      </c>
      <c r="D23" s="8">
        <f>'Protocole Inventaire'!D23*($A23/200)^2*PI()</f>
        <v>0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0</v>
      </c>
      <c r="J23" s="8">
        <f>'Protocole Inventaire'!J23*($A23/200)^2*PI()</f>
        <v>0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Inventaire'!C24*($A24/200)^2*PI()</f>
        <v>4.2332961007122458</v>
      </c>
      <c r="D24" s="8">
        <f>'Protocole Inventaire'!D24*($A24/200)^2*PI()</f>
        <v>0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Inventaire'!C25*($A25/200)^2*PI()</f>
        <v>4.3008403427644266</v>
      </c>
      <c r="D25" s="8">
        <f>'Protocole Inventaire'!D25*($A25/200)^2*PI()</f>
        <v>0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Inventaire'!C26*($A26/200)^2*PI()</f>
        <v>5.2561986687210833</v>
      </c>
      <c r="D26" s="8">
        <f>'Protocole Inventaire'!D26*($A26/200)^2*PI()</f>
        <v>0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Inventaire'!C27*($A27/200)^2*PI()</f>
        <v>1.5843051752053325</v>
      </c>
      <c r="D27" s="8">
        <f>'Protocole Inventaire'!D27*($A27/200)^2*PI()</f>
        <v>0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Inventaire'!C28*($A28/200)^2*PI()</f>
        <v>1.7426414449462582</v>
      </c>
      <c r="D28" s="8">
        <f>'Protocole Inventaire'!D28*($A28/200)^2*PI()</f>
        <v>0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Inventaire'!C29*($A29/200)^2*PI()</f>
        <v>1.2723450247038663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Inventaire'!C30*($A30/200)^2*PI()</f>
        <v>1.3879556343559705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25">
      <c r="A53" t="s">
        <v>49</v>
      </c>
      <c r="B53" t="s">
        <v>2</v>
      </c>
      <c r="C53">
        <f>SUM(C9:C51)</f>
        <v>62.028233671007591</v>
      </c>
      <c r="D53">
        <f t="shared" ref="D53:S53" si="0">SUM(D9:D51)</f>
        <v>0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0</v>
      </c>
      <c r="J53">
        <f t="shared" si="0"/>
        <v>0</v>
      </c>
      <c r="K53">
        <f t="shared" si="0"/>
        <v>2.8164378139432498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0.47469464995741772</v>
      </c>
      <c r="T53">
        <f>SUM(C53:S53)</f>
        <v>65.31936613490825</v>
      </c>
    </row>
    <row r="54" spans="1:20" x14ac:dyDescent="0.25">
      <c r="A54" t="s">
        <v>49</v>
      </c>
      <c r="B54" t="s">
        <v>30</v>
      </c>
      <c r="C54">
        <f>C53/$B$6</f>
        <v>51.69019472583966</v>
      </c>
      <c r="D54">
        <f t="shared" ref="D54:S54" si="1">D53/$B$6</f>
        <v>0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0</v>
      </c>
      <c r="J54">
        <f t="shared" si="1"/>
        <v>0</v>
      </c>
      <c r="K54">
        <f t="shared" si="1"/>
        <v>2.3470315116193747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0.39557887496451477</v>
      </c>
      <c r="T54">
        <f>SUM(C54:S54)</f>
        <v>54.432805112423551</v>
      </c>
    </row>
    <row r="55" spans="1:20" x14ac:dyDescent="0.25">
      <c r="A55" t="s">
        <v>49</v>
      </c>
      <c r="B55" t="s">
        <v>50</v>
      </c>
      <c r="C55">
        <f>C54/$T54</f>
        <v>0.94961475196952638</v>
      </c>
      <c r="D55">
        <f t="shared" ref="D55:S55" si="2">D54/$T54</f>
        <v>0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</v>
      </c>
      <c r="J55">
        <f t="shared" si="2"/>
        <v>0</v>
      </c>
      <c r="K55">
        <f t="shared" si="2"/>
        <v>4.3117959964986199E-2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7.2672880654873553E-3</v>
      </c>
      <c r="T55">
        <f>SUM(C55:S55)</f>
        <v>1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51</v>
      </c>
    </row>
    <row r="2" spans="1:19" x14ac:dyDescent="0.25">
      <c r="A2" s="5" t="s">
        <v>52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1.2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Inventaire'!C9*$B9</f>
        <v>1.04</v>
      </c>
      <c r="D9" s="7">
        <f>'Protocole Inventaire'!D9*$B9</f>
        <v>0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0</v>
      </c>
      <c r="J9" s="7">
        <f>'Protocole Inventaire'!J9*$B9</f>
        <v>0</v>
      </c>
      <c r="K9" s="7">
        <f>'Protocole Inventaire'!K9*$B9</f>
        <v>1.1200000000000001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0.8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Inventaire'!C10*$B10</f>
        <v>0</v>
      </c>
      <c r="D10" s="8">
        <f>'Protocole Inventaire'!D10*$B10</f>
        <v>0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0</v>
      </c>
      <c r="J10" s="8">
        <f>'Protocole Inventaire'!J10*$B10</f>
        <v>0</v>
      </c>
      <c r="K10" s="8">
        <f>'Protocole Inventaire'!K10*$B10</f>
        <v>0</v>
      </c>
      <c r="L10" s="8">
        <f>'Protocole Inventaire'!L10*$B10</f>
        <v>0</v>
      </c>
      <c r="M10" s="8">
        <f>'Protocole Inventaire'!M10*$B10</f>
        <v>0</v>
      </c>
      <c r="N10" s="8">
        <f>'Protocole Inventaire'!N10*$B10</f>
        <v>0</v>
      </c>
      <c r="O10" s="8">
        <f>'Protocole Inventaire'!O10*$B10</f>
        <v>0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Inventaire'!C11*$B11</f>
        <v>2.6999999999999997</v>
      </c>
      <c r="D11" s="8">
        <f>'Protocole Inventaire'!D11*$B11</f>
        <v>0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0</v>
      </c>
      <c r="I11" s="8">
        <f>'Protocole Inventaire'!I11*$B11</f>
        <v>0</v>
      </c>
      <c r="J11" s="8">
        <f>'Protocole Inventaire'!J11*$B11</f>
        <v>0</v>
      </c>
      <c r="K11" s="8">
        <f>'Protocole Inventaire'!K11*$B11</f>
        <v>4.8599999999999994</v>
      </c>
      <c r="L11" s="8">
        <f>'Protocole Inventaire'!L11*$B11</f>
        <v>0</v>
      </c>
      <c r="M11" s="8">
        <f>'Protocole Inventaire'!M11*$B11</f>
        <v>0</v>
      </c>
      <c r="N11" s="8">
        <f>'Protocole Inventaire'!N11*$B11</f>
        <v>0</v>
      </c>
      <c r="O11" s="8">
        <f>'Protocole Inventaire'!O11*$B11</f>
        <v>0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1.6199999999999999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Inventaire'!C12*$B12</f>
        <v>4.93</v>
      </c>
      <c r="D12" s="8">
        <f>'Protocole Inventaire'!D12*$B12</f>
        <v>0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0</v>
      </c>
      <c r="I12" s="8">
        <f>'Protocole Inventaire'!I12*$B12</f>
        <v>0</v>
      </c>
      <c r="J12" s="8">
        <f>'Protocole Inventaire'!J12*$B12</f>
        <v>0</v>
      </c>
      <c r="K12" s="8">
        <f>'Protocole Inventaire'!K12*$B12</f>
        <v>3.7699999999999996</v>
      </c>
      <c r="L12" s="8">
        <f>'Protocole Inventaire'!L12*$B12</f>
        <v>0</v>
      </c>
      <c r="M12" s="8">
        <f>'Protocole Inventaire'!M12*$B12</f>
        <v>0</v>
      </c>
      <c r="N12" s="8">
        <f>'Protocole Inventaire'!N12*$B12</f>
        <v>0</v>
      </c>
      <c r="O12" s="8">
        <f>'Protocole Inventaire'!O12*$B12</f>
        <v>0</v>
      </c>
      <c r="P12" s="8">
        <f>'Protocole Inventaire'!P12*$B12</f>
        <v>0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0.86999999999999988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Inventaire'!C13*$B13</f>
        <v>6.44</v>
      </c>
      <c r="D13" s="8">
        <f>'Protocole Inventaire'!D13*$B13</f>
        <v>0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</v>
      </c>
      <c r="I13" s="8">
        <f>'Protocole Inventaire'!I13*$B13</f>
        <v>0</v>
      </c>
      <c r="J13" s="8">
        <f>'Protocole Inventaire'!J13*$B13</f>
        <v>0</v>
      </c>
      <c r="K13" s="8">
        <f>'Protocole Inventaire'!K13*$B13</f>
        <v>6.44</v>
      </c>
      <c r="L13" s="8">
        <f>'Protocole Inventaire'!L13*$B13</f>
        <v>0</v>
      </c>
      <c r="M13" s="8">
        <f>'Protocole Inventaire'!M13*$B13</f>
        <v>0</v>
      </c>
      <c r="N13" s="8">
        <f>'Protocole Inventaire'!N13*$B13</f>
        <v>0</v>
      </c>
      <c r="O13" s="8">
        <f>'Protocole Inventaire'!O13*$B13</f>
        <v>0</v>
      </c>
      <c r="P13" s="8">
        <f>'Protocole Inventaire'!P13*$B13</f>
        <v>0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0.46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Inventaire'!C14*$B14</f>
        <v>13.4</v>
      </c>
      <c r="D14" s="8">
        <f>'Protocole Inventaire'!D14*$B14</f>
        <v>0</v>
      </c>
      <c r="E14" s="8">
        <f>'Protocole Inventaire'!E14*$B14</f>
        <v>0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0</v>
      </c>
      <c r="I14" s="8">
        <f>'Protocole Inventaire'!I14*$B14</f>
        <v>0</v>
      </c>
      <c r="J14" s="8">
        <f>'Protocole Inventaire'!J14*$B14</f>
        <v>0</v>
      </c>
      <c r="K14" s="8">
        <f>'Protocole Inventaire'!K14*$B14</f>
        <v>2.68</v>
      </c>
      <c r="L14" s="8">
        <f>'Protocole Inventaire'!L14*$B14</f>
        <v>0</v>
      </c>
      <c r="M14" s="8">
        <f>'Protocole Inventaire'!M14*$B14</f>
        <v>0</v>
      </c>
      <c r="N14" s="8">
        <f>'Protocole Inventaire'!N14*$B14</f>
        <v>0</v>
      </c>
      <c r="O14" s="8">
        <f>'Protocole Inventaire'!O14*$B14</f>
        <v>0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Inventaire'!C15*$B15</f>
        <v>12.88</v>
      </c>
      <c r="D15" s="8">
        <f>'Protocole Inventaire'!D15*$B15</f>
        <v>0</v>
      </c>
      <c r="E15" s="8">
        <f>'Protocole Inventaire'!E15*$B15</f>
        <v>0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0</v>
      </c>
      <c r="J15" s="8">
        <f>'Protocole Inventaire'!J15*$B15</f>
        <v>0</v>
      </c>
      <c r="K15" s="8">
        <f>'Protocole Inventaire'!K15*$B15</f>
        <v>2.7600000000000002</v>
      </c>
      <c r="L15" s="8">
        <f>'Protocole Inventaire'!L15*$B15</f>
        <v>0</v>
      </c>
      <c r="M15" s="8">
        <f>'Protocole Inventaire'!M15*$B15</f>
        <v>0</v>
      </c>
      <c r="N15" s="8">
        <f>'Protocole Inventaire'!N15*$B15</f>
        <v>0</v>
      </c>
      <c r="O15" s="8">
        <f>'Protocole Inventaire'!O15*$B15</f>
        <v>0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Inventaire'!C16*$B16</f>
        <v>30.25</v>
      </c>
      <c r="D16" s="8">
        <f>'Protocole Inventaire'!D16*$B16</f>
        <v>0</v>
      </c>
      <c r="E16" s="8">
        <f>'Protocole Inventaire'!E16*$B16</f>
        <v>0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0</v>
      </c>
      <c r="J16" s="8">
        <f>'Protocole Inventaire'!J16*$B16</f>
        <v>0</v>
      </c>
      <c r="K16" s="8">
        <f>'Protocole Inventaire'!K16*$B16</f>
        <v>2.42</v>
      </c>
      <c r="L16" s="8">
        <f>'Protocole Inventaire'!L16*$B16</f>
        <v>0</v>
      </c>
      <c r="M16" s="8">
        <f>'Protocole Inventaire'!M16*$B16</f>
        <v>0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Inventaire'!C17*$B17</f>
        <v>34.32</v>
      </c>
      <c r="D17" s="8">
        <f>'Protocole Inventaire'!D17*$B17</f>
        <v>0</v>
      </c>
      <c r="E17" s="8">
        <f>'Protocole Inventaire'!E17*$B17</f>
        <v>0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0</v>
      </c>
      <c r="J17" s="8">
        <f>'Protocole Inventaire'!J17*$B17</f>
        <v>0</v>
      </c>
      <c r="K17" s="8">
        <f>'Protocole Inventaire'!K17*$B17</f>
        <v>0</v>
      </c>
      <c r="L17" s="8">
        <f>'Protocole Inventaire'!L17*$B17</f>
        <v>0</v>
      </c>
      <c r="M17" s="8">
        <f>'Protocole Inventaire'!M17*$B17</f>
        <v>0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Inventaire'!C18*$B18</f>
        <v>42.46</v>
      </c>
      <c r="D18" s="8">
        <f>'Protocole Inventaire'!D18*$B18</f>
        <v>0</v>
      </c>
      <c r="E18" s="8">
        <f>'Protocole Inventaire'!E18*$B18</f>
        <v>0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0</v>
      </c>
      <c r="J18" s="8">
        <f>'Protocole Inventaire'!J18*$B18</f>
        <v>0</v>
      </c>
      <c r="K18" s="8">
        <f>'Protocole Inventaire'!K18*$B18</f>
        <v>0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Inventaire'!C19*$B19</f>
        <v>58.75</v>
      </c>
      <c r="D19" s="8">
        <f>'Protocole Inventaire'!D19*$B19</f>
        <v>0</v>
      </c>
      <c r="E19" s="8">
        <f>'Protocole Inventaire'!E19*$B19</f>
        <v>0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0</v>
      </c>
      <c r="J19" s="8">
        <f>'Protocole Inventaire'!J19*$B19</f>
        <v>0</v>
      </c>
      <c r="K19" s="8">
        <f>'Protocole Inventaire'!K19*$B19</f>
        <v>0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Inventaire'!C20*$B20</f>
        <v>83.7</v>
      </c>
      <c r="D20" s="8">
        <f>'Protocole Inventaire'!D20*$B20</f>
        <v>0</v>
      </c>
      <c r="E20" s="8">
        <f>'Protocole Inventaire'!E20*$B20</f>
        <v>0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0</v>
      </c>
      <c r="J20" s="8">
        <f>'Protocole Inventaire'!J20*$B20</f>
        <v>0</v>
      </c>
      <c r="K20" s="8">
        <f>'Protocole Inventaire'!K20*$B20</f>
        <v>0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Inventaire'!C21*$B21</f>
        <v>65.400000000000006</v>
      </c>
      <c r="D21" s="8">
        <f>'Protocole Inventaire'!D21*$B21</f>
        <v>0</v>
      </c>
      <c r="E21" s="8">
        <f>'Protocole Inventaire'!E21*$B21</f>
        <v>0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0</v>
      </c>
      <c r="J21" s="8">
        <f>'Protocole Inventaire'!J21*$B21</f>
        <v>0</v>
      </c>
      <c r="K21" s="8">
        <f>'Protocole Inventaire'!K21*$B21</f>
        <v>0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Inventaire'!C22*$B22</f>
        <v>83.6</v>
      </c>
      <c r="D22" s="8">
        <f>'Protocole Inventaire'!D22*$B22</f>
        <v>0</v>
      </c>
      <c r="E22" s="8">
        <f>'Protocole Inventaire'!E22*$B22</f>
        <v>0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0</v>
      </c>
      <c r="J22" s="8">
        <f>'Protocole Inventaire'!J22*$B22</f>
        <v>0</v>
      </c>
      <c r="K22" s="8">
        <f>'Protocole Inventaire'!K22*$B22</f>
        <v>0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Inventaire'!C23*$B23</f>
        <v>56.81</v>
      </c>
      <c r="D23" s="8">
        <f>'Protocole Inventaire'!D23*$B23</f>
        <v>0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0</v>
      </c>
      <c r="J23" s="8">
        <f>'Protocole Inventaire'!J23*$B23</f>
        <v>0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Inventaire'!C24*$B24</f>
        <v>54.89</v>
      </c>
      <c r="D24" s="8">
        <f>'Protocole Inventaire'!D24*$B24</f>
        <v>0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0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Inventaire'!C25*$B25</f>
        <v>56.6</v>
      </c>
      <c r="D25" s="8">
        <f>'Protocole Inventaire'!D25*$B25</f>
        <v>0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0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Inventaire'!C26*$B26</f>
        <v>69.739999999999995</v>
      </c>
      <c r="D26" s="8">
        <f>'Protocole Inventaire'!D26*$B26</f>
        <v>0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Inventaire'!C27*$B27</f>
        <v>21.18</v>
      </c>
      <c r="D27" s="8">
        <f>'Protocole Inventaire'!D27*$B27</f>
        <v>0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Inventaire'!C28*$B28</f>
        <v>23.414999999999999</v>
      </c>
      <c r="D28" s="8">
        <f>'Protocole Inventaire'!D28*$B28</f>
        <v>0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Inventaire'!C29*$B29</f>
        <v>17.16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Inventaire'!C30*$B30</f>
        <v>18.774999999999999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25">
      <c r="A53" t="s">
        <v>53</v>
      </c>
      <c r="B53" t="s">
        <v>2</v>
      </c>
      <c r="C53">
        <f>SUM(C9:C51)</f>
        <v>758.43999999999994</v>
      </c>
      <c r="D53">
        <f t="shared" ref="D53:S53" si="0">SUM(D9:D51)</f>
        <v>0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0</v>
      </c>
      <c r="J53">
        <f t="shared" si="0"/>
        <v>0</v>
      </c>
      <c r="K53">
        <f t="shared" si="0"/>
        <v>24.050000000000004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3.75</v>
      </c>
      <c r="T53">
        <f>SUM(C53:S53)</f>
        <v>786.2399999999999</v>
      </c>
    </row>
    <row r="54" spans="1:20" x14ac:dyDescent="0.25">
      <c r="A54" t="s">
        <v>53</v>
      </c>
      <c r="B54" t="s">
        <v>30</v>
      </c>
      <c r="C54">
        <f>C53/$B$6</f>
        <v>632.0333333333333</v>
      </c>
      <c r="D54">
        <f t="shared" ref="D54:S54" si="1">D53/$B$6</f>
        <v>0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0</v>
      </c>
      <c r="J54">
        <f t="shared" si="1"/>
        <v>0</v>
      </c>
      <c r="K54">
        <f t="shared" si="1"/>
        <v>20.041666666666671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3.125</v>
      </c>
      <c r="T54">
        <f>SUM(C54:S54)</f>
        <v>655.19999999999993</v>
      </c>
    </row>
    <row r="55" spans="1:20" x14ac:dyDescent="0.25">
      <c r="A55" t="s">
        <v>53</v>
      </c>
      <c r="B55" t="s">
        <v>50</v>
      </c>
      <c r="C55">
        <f>C54/$T54</f>
        <v>0.96464183964183969</v>
      </c>
      <c r="D55">
        <f t="shared" ref="D55:S55" si="2">D54/$T54</f>
        <v>0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</v>
      </c>
      <c r="J55">
        <f t="shared" si="2"/>
        <v>0</v>
      </c>
      <c r="K55">
        <f t="shared" si="2"/>
        <v>3.0588624338624349E-2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4.7695360195360199E-3</v>
      </c>
      <c r="T55">
        <f>SUM(C55:S55)</f>
        <v>1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Louise Meister</cp:lastModifiedBy>
  <cp:lastPrinted>2024-07-24T11:54:02Z</cp:lastPrinted>
  <dcterms:created xsi:type="dcterms:W3CDTF">2022-03-10T11:48:40Z</dcterms:created>
  <dcterms:modified xsi:type="dcterms:W3CDTF">2024-10-14T14:58:10Z</dcterms:modified>
</cp:coreProperties>
</file>