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PLACETTE_VD\Suivi-2024\VD-40\"/>
    </mc:Choice>
  </mc:AlternateContent>
  <bookViews>
    <workbookView xWindow="0" yWindow="0" windowWidth="21630" windowHeight="1725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I32" i="5" l="1"/>
  <c r="Q32" i="5"/>
  <c r="O32" i="5"/>
  <c r="J32" i="5"/>
  <c r="R32" i="5"/>
  <c r="C32" i="5"/>
  <c r="K32" i="5"/>
  <c r="S32" i="5"/>
  <c r="L32" i="5"/>
  <c r="D32" i="5"/>
  <c r="N32" i="5"/>
  <c r="E32" i="5"/>
  <c r="M32" i="5"/>
  <c r="F32" i="5"/>
  <c r="G32" i="5"/>
  <c r="H32" i="5"/>
  <c r="P32" i="5"/>
  <c r="I32" i="6"/>
  <c r="Q32" i="6"/>
  <c r="K32" i="6"/>
  <c r="D32" i="6"/>
  <c r="E32" i="6"/>
  <c r="M32" i="6"/>
  <c r="J32" i="6"/>
  <c r="R32" i="6"/>
  <c r="C32" i="6"/>
  <c r="S32" i="6"/>
  <c r="L32" i="6"/>
  <c r="F32" i="6"/>
  <c r="N32" i="6"/>
  <c r="G32" i="6"/>
  <c r="O32" i="6"/>
  <c r="H32" i="6"/>
  <c r="P32" i="6"/>
  <c r="H33" i="6"/>
  <c r="P33" i="6"/>
  <c r="K33" i="6"/>
  <c r="S33" i="6"/>
  <c r="L33" i="6"/>
  <c r="I33" i="6"/>
  <c r="Q33" i="6"/>
  <c r="J33" i="6"/>
  <c r="R33" i="6"/>
  <c r="C33" i="6"/>
  <c r="D33" i="6"/>
  <c r="E33" i="6"/>
  <c r="M33" i="6"/>
  <c r="F33" i="6"/>
  <c r="N33" i="6"/>
  <c r="G33" i="6"/>
  <c r="O33" i="6"/>
  <c r="C30" i="5"/>
  <c r="K30" i="5"/>
  <c r="S30" i="5"/>
  <c r="Q30" i="5"/>
  <c r="D30" i="5"/>
  <c r="L30" i="5"/>
  <c r="E30" i="5"/>
  <c r="M30" i="5"/>
  <c r="I30" i="5"/>
  <c r="F30" i="5"/>
  <c r="N30" i="5"/>
  <c r="G30" i="5"/>
  <c r="O30" i="5"/>
  <c r="H30" i="5"/>
  <c r="P30" i="5"/>
  <c r="J30" i="5"/>
  <c r="R30" i="5"/>
  <c r="G34" i="5"/>
  <c r="O34" i="5"/>
  <c r="L34" i="5"/>
  <c r="M34" i="5"/>
  <c r="H34" i="5"/>
  <c r="P34" i="5"/>
  <c r="I34" i="5"/>
  <c r="Q34" i="5"/>
  <c r="J34" i="5"/>
  <c r="R34" i="5"/>
  <c r="C34" i="5"/>
  <c r="K34" i="5"/>
  <c r="S34" i="5"/>
  <c r="D34" i="5"/>
  <c r="E34" i="5"/>
  <c r="F34" i="5"/>
  <c r="N34" i="5"/>
  <c r="C30" i="6"/>
  <c r="K30" i="6"/>
  <c r="S30" i="6"/>
  <c r="N30" i="6"/>
  <c r="O30" i="6"/>
  <c r="D30" i="6"/>
  <c r="L30" i="6"/>
  <c r="M30" i="6"/>
  <c r="E30" i="6"/>
  <c r="F30" i="6"/>
  <c r="G30" i="6"/>
  <c r="H30" i="6"/>
  <c r="P30" i="6"/>
  <c r="Q30" i="6"/>
  <c r="J30" i="6"/>
  <c r="I30" i="6"/>
  <c r="R30" i="6"/>
  <c r="G34" i="6"/>
  <c r="O34" i="6"/>
  <c r="I34" i="6"/>
  <c r="R34" i="6"/>
  <c r="K34" i="6"/>
  <c r="H34" i="6"/>
  <c r="P34" i="6"/>
  <c r="Q34" i="6"/>
  <c r="J34" i="6"/>
  <c r="C34" i="6"/>
  <c r="D34" i="6"/>
  <c r="L34" i="6"/>
  <c r="E34" i="6"/>
  <c r="M34" i="6"/>
  <c r="N34" i="6"/>
  <c r="S34" i="6"/>
  <c r="F34" i="6"/>
  <c r="H33" i="5"/>
  <c r="P33" i="5"/>
  <c r="M33" i="5"/>
  <c r="I33" i="5"/>
  <c r="Q33" i="5"/>
  <c r="J33" i="5"/>
  <c r="R33" i="5"/>
  <c r="S33" i="5"/>
  <c r="N33" i="5"/>
  <c r="C33" i="5"/>
  <c r="K33" i="5"/>
  <c r="F33" i="5"/>
  <c r="D33" i="5"/>
  <c r="L33" i="5"/>
  <c r="E33" i="5"/>
  <c r="G33" i="5"/>
  <c r="O33" i="5"/>
  <c r="J31" i="5"/>
  <c r="R31" i="5"/>
  <c r="G31" i="5"/>
  <c r="C31" i="5"/>
  <c r="K31" i="5"/>
  <c r="S31" i="5"/>
  <c r="D31" i="5"/>
  <c r="L31" i="5"/>
  <c r="O31" i="5"/>
  <c r="E31" i="5"/>
  <c r="M31" i="5"/>
  <c r="P31" i="5"/>
  <c r="F31" i="5"/>
  <c r="N31" i="5"/>
  <c r="H31" i="5"/>
  <c r="I31" i="5"/>
  <c r="Q31" i="5"/>
  <c r="J31" i="6"/>
  <c r="R31" i="6"/>
  <c r="C31" i="6"/>
  <c r="K31" i="6"/>
  <c r="S31" i="6"/>
  <c r="D31" i="6"/>
  <c r="L31" i="6"/>
  <c r="E31" i="6"/>
  <c r="M31" i="6"/>
  <c r="F31" i="6"/>
  <c r="N31" i="6"/>
  <c r="G31" i="6"/>
  <c r="O31" i="6"/>
  <c r="H31" i="6"/>
  <c r="P31" i="6"/>
  <c r="I31" i="6"/>
  <c r="Q31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<sst xmlns="http://schemas.openxmlformats.org/spreadsheetml/2006/main" count="155" uniqueCount="56">
  <si>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</si>
  <si>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</si>
  <si>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</si>
  <si>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</si>
  <si>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</si>
  <si>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</si>
  <si>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</si>
  <si>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</si>
  <si>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</si>
  <si>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</si>
  <si>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</si>
  <si>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</si>
  <si>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</si>
  <si>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</si>
  <si>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</si>
  <si>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</si>
  <si>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</si>
  <si>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</si>
  <si>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</si>
  <si>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</si>
  <si>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</si>
  <si>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</si>
  <si>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</si>
  <si>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</si>
  <si>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</si>
  <si>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</si>
  <si>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</si>
  <si>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</si>
  <si>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</si>
  <si>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</si>
  <si>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</si>
  <si>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</si>
  <si>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</si>
  <si>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</si>
  <si>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</si>
  <si>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</si>
  <si>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</si>
  <si>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</si>
  <si>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</si>
  <si>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</si>
  <si>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</si>
  <si>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</si>
  <si>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</si>
  <si>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</si>
  <si>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</si>
  <si>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</si>
  <si>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</si>
  <si>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</si>
  <si>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</si>
  <si>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</si>
  <si>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</si>
  <si>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</si>
  <si>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</si>
  <si>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</si>
  <si>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VD40 - La Vuachère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</si>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</sst>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topLeftCell="G19" workbookViewId="0">
      <selection activeCell="D32" sqref="D32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45741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0.28000000000000003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</row>
    <row r="10" spans="1:19" x14ac:dyDescent="0.25">
      <c r="A10" s="8">
        <v>14</v>
      </c>
      <c r="B10" s="8">
        <v>0.12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2</v>
      </c>
      <c r="I10" s="8">
        <v>1</v>
      </c>
      <c r="J10" s="8">
        <v>0</v>
      </c>
      <c r="K10" s="8">
        <v>5</v>
      </c>
      <c r="L10" s="8">
        <v>2</v>
      </c>
      <c r="M10" s="8">
        <v>0</v>
      </c>
      <c r="N10" s="8">
        <v>5</v>
      </c>
      <c r="O10" s="8">
        <v>1</v>
      </c>
      <c r="P10" s="8">
        <v>0</v>
      </c>
      <c r="Q10" s="8">
        <v>0</v>
      </c>
      <c r="R10" s="8">
        <v>0</v>
      </c>
      <c r="S10" s="8">
        <v>9</v>
      </c>
    </row>
    <row r="11" spans="1:19" x14ac:dyDescent="0.25">
      <c r="A11" s="8">
        <v>18</v>
      </c>
      <c r="B11" s="8">
        <v>0.18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1</v>
      </c>
      <c r="I11" s="8">
        <v>0</v>
      </c>
      <c r="J11" s="8">
        <v>0</v>
      </c>
      <c r="K11" s="8">
        <v>1</v>
      </c>
      <c r="L11" s="8">
        <v>2</v>
      </c>
      <c r="M11" s="8">
        <v>0</v>
      </c>
      <c r="N11" s="8">
        <v>3</v>
      </c>
      <c r="O11" s="8">
        <v>1</v>
      </c>
      <c r="P11" s="8">
        <v>0</v>
      </c>
      <c r="Q11" s="8">
        <v>0</v>
      </c>
      <c r="R11" s="8">
        <v>0</v>
      </c>
      <c r="S11" s="8">
        <v>1</v>
      </c>
    </row>
    <row r="12" spans="1:19" x14ac:dyDescent="0.25">
      <c r="A12" s="8">
        <v>22</v>
      </c>
      <c r="B12" s="8">
        <v>0.28999999999999998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2</v>
      </c>
      <c r="J12" s="8">
        <v>0</v>
      </c>
      <c r="K12" s="8">
        <v>1</v>
      </c>
      <c r="L12" s="8">
        <v>0</v>
      </c>
      <c r="M12" s="8">
        <v>0</v>
      </c>
      <c r="N12" s="8">
        <v>1</v>
      </c>
      <c r="O12" s="8">
        <v>1</v>
      </c>
      <c r="P12" s="8">
        <v>0</v>
      </c>
      <c r="Q12" s="8">
        <v>0</v>
      </c>
      <c r="R12" s="8">
        <v>0</v>
      </c>
      <c r="S12" s="8">
        <v>3</v>
      </c>
    </row>
    <row r="13" spans="1:19" x14ac:dyDescent="0.25">
      <c r="A13" s="8">
        <v>26</v>
      </c>
      <c r="B13" s="8">
        <v>0.46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2</v>
      </c>
      <c r="J13" s="8">
        <v>0</v>
      </c>
      <c r="K13" s="8">
        <v>1</v>
      </c>
      <c r="L13" s="8">
        <v>1</v>
      </c>
      <c r="M13" s="8">
        <v>0</v>
      </c>
      <c r="N13" s="8">
        <v>4</v>
      </c>
      <c r="O13" s="8">
        <v>0</v>
      </c>
      <c r="P13" s="8">
        <v>0</v>
      </c>
      <c r="Q13" s="8">
        <v>0</v>
      </c>
      <c r="R13" s="8">
        <v>0</v>
      </c>
      <c r="S13" s="8">
        <v>3</v>
      </c>
    </row>
    <row r="14" spans="1:19" x14ac:dyDescent="0.25">
      <c r="A14" s="8">
        <v>30</v>
      </c>
      <c r="B14" s="8">
        <v>0.67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</v>
      </c>
      <c r="L14" s="8">
        <v>1</v>
      </c>
      <c r="M14" s="8">
        <v>0</v>
      </c>
      <c r="N14" s="8">
        <v>4</v>
      </c>
      <c r="O14" s="8">
        <v>0</v>
      </c>
      <c r="P14" s="8">
        <v>0</v>
      </c>
      <c r="Q14" s="8">
        <v>0</v>
      </c>
      <c r="R14" s="8">
        <v>0</v>
      </c>
      <c r="S14" s="8">
        <v>2</v>
      </c>
    </row>
    <row r="15" spans="1:19" x14ac:dyDescent="0.25">
      <c r="A15" s="8">
        <v>34</v>
      </c>
      <c r="B15" s="8">
        <v>0.92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2</v>
      </c>
      <c r="L15" s="8">
        <v>0</v>
      </c>
      <c r="M15" s="8">
        <v>0</v>
      </c>
      <c r="N15" s="8">
        <v>2</v>
      </c>
      <c r="O15" s="8">
        <v>1</v>
      </c>
      <c r="P15" s="8">
        <v>0</v>
      </c>
      <c r="Q15" s="8">
        <v>0</v>
      </c>
      <c r="R15" s="8">
        <v>0</v>
      </c>
      <c r="S15" s="8">
        <v>0</v>
      </c>
    </row>
    <row r="16" spans="1:19" x14ac:dyDescent="0.25">
      <c r="A16" s="8">
        <v>38</v>
      </c>
      <c r="B16" s="8">
        <v>1.21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</row>
    <row r="17" spans="1:19" x14ac:dyDescent="0.25">
      <c r="A17" s="8">
        <v>42</v>
      </c>
      <c r="B17" s="8">
        <v>1.56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</row>
    <row r="18" spans="1:19" x14ac:dyDescent="0.25">
      <c r="A18" s="8">
        <v>46</v>
      </c>
      <c r="B18" s="8">
        <v>1.93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1</v>
      </c>
    </row>
    <row r="19" spans="1:19" x14ac:dyDescent="0.25">
      <c r="A19" s="8">
        <v>50</v>
      </c>
      <c r="B19" s="8">
        <v>2.35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1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1</v>
      </c>
    </row>
    <row r="20" spans="1:19" x14ac:dyDescent="0.25">
      <c r="A20" s="8">
        <v>54</v>
      </c>
      <c r="B20" s="8">
        <v>2.79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1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1</v>
      </c>
    </row>
    <row r="21" spans="1:19" x14ac:dyDescent="0.25">
      <c r="A21" s="8">
        <v>58</v>
      </c>
      <c r="B21" s="8">
        <v>3.27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</row>
    <row r="22" spans="1:19" x14ac:dyDescent="0.25">
      <c r="A22" s="8">
        <v>62</v>
      </c>
      <c r="B22" s="8">
        <v>3.8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1:19" x14ac:dyDescent="0.25">
      <c r="A23" s="8">
        <v>66</v>
      </c>
      <c r="B23" s="8">
        <v>4.37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1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1</v>
      </c>
    </row>
    <row r="24" spans="1:19" x14ac:dyDescent="0.25">
      <c r="A24" s="8">
        <v>70</v>
      </c>
      <c r="B24" s="8">
        <v>4.99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1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</row>
    <row r="25" spans="1:19" x14ac:dyDescent="0.25">
      <c r="A25" s="8">
        <v>74</v>
      </c>
      <c r="B25" s="8">
        <v>5.66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</row>
    <row r="26" spans="1:19" x14ac:dyDescent="0.25">
      <c r="A26" s="8">
        <v>78</v>
      </c>
      <c r="B26" s="8">
        <v>6.34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</row>
    <row r="27" spans="1:19" x14ac:dyDescent="0.25">
      <c r="A27" s="8">
        <v>82</v>
      </c>
      <c r="B27" s="8">
        <v>7.06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</row>
    <row r="28" spans="1:19" x14ac:dyDescent="0.25">
      <c r="A28" s="8">
        <v>86</v>
      </c>
      <c r="B28" s="8">
        <v>7.8049999999999997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</row>
    <row r="29" spans="1:19" x14ac:dyDescent="0.25">
      <c r="A29" s="8">
        <v>90</v>
      </c>
      <c r="B29" s="8">
        <v>8.58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</row>
    <row r="30" spans="1:19" x14ac:dyDescent="0.25">
      <c r="A30" s="8">
        <v>94</v>
      </c>
      <c r="B30" s="8">
        <v>9.3874999999999993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</row>
    <row r="31" spans="1:19" x14ac:dyDescent="0.25">
      <c r="A31" s="8">
        <v>98</v>
      </c>
      <c r="B31" s="8">
        <v>10.227499999999999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</row>
    <row r="32" spans="1:19" x14ac:dyDescent="0.25">
      <c r="A32" s="8">
        <v>102</v>
      </c>
      <c r="B32" s="8">
        <v>11.1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</row>
    <row r="33" spans="1:19" x14ac:dyDescent="0.25">
      <c r="A33" s="8">
        <v>106</v>
      </c>
      <c r="B33" s="8">
        <v>12.0075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</row>
    <row r="34" spans="1:19" x14ac:dyDescent="0.25">
      <c r="A34" s="8">
        <v>110</v>
      </c>
      <c r="B34" s="8">
        <v>12.977499999999999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0</v>
      </c>
      <c r="D54" s="12">
        <f t="shared" ref="D54:S54" si="0">SUM(D9:D51)</f>
        <v>0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3</v>
      </c>
      <c r="I54" s="12">
        <f t="shared" si="0"/>
        <v>5</v>
      </c>
      <c r="J54" s="12">
        <f t="shared" si="0"/>
        <v>4</v>
      </c>
      <c r="K54" s="12">
        <f t="shared" si="0"/>
        <v>17</v>
      </c>
      <c r="L54" s="12">
        <f t="shared" si="0"/>
        <v>6</v>
      </c>
      <c r="M54" s="12">
        <f t="shared" si="0"/>
        <v>0</v>
      </c>
      <c r="N54" s="12">
        <f t="shared" si="0"/>
        <v>19</v>
      </c>
      <c r="O54" s="12">
        <f t="shared" si="0"/>
        <v>4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22</v>
      </c>
      <c r="T54" s="13">
        <f>SUM(C54:S54)</f>
        <v>80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0</v>
      </c>
      <c r="D55" s="20">
        <f t="shared" ref="D55:S55" si="3">ROUND(D54/$B$6, 1)</f>
        <v>0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10.7</v>
      </c>
      <c r="I55" s="20">
        <f t="shared" si="3"/>
        <v>17.899999999999999</v>
      </c>
      <c r="J55" s="20">
        <f t="shared" si="3"/>
        <v>14.3</v>
      </c>
      <c r="K55" s="20">
        <f t="shared" si="3"/>
        <v>60.7</v>
      </c>
      <c r="L55" s="20">
        <f t="shared" si="3"/>
        <v>21.4</v>
      </c>
      <c r="M55" s="20">
        <f t="shared" si="3"/>
        <v>0</v>
      </c>
      <c r="N55" s="20">
        <f t="shared" si="3"/>
        <v>67.900000000000006</v>
      </c>
      <c r="O55" s="20">
        <f t="shared" si="3"/>
        <v>14.3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78.599999999999994</v>
      </c>
      <c r="T55" s="21">
        <f>ROUND(SUM(C55:S55),0)</f>
        <v>286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0</v>
      </c>
      <c r="D56" s="22">
        <f>ROUND('Calcul surface terriere'!D53, 2)</f>
        <v>0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0.06</v>
      </c>
      <c r="I56" s="22">
        <f>ROUND('Calcul surface terriere'!I53, 2)</f>
        <v>0.2</v>
      </c>
      <c r="J56" s="22">
        <f>ROUND('Calcul surface terriere'!J53, 2)</f>
        <v>1.1499999999999999</v>
      </c>
      <c r="K56" s="22">
        <f>ROUND('Calcul surface terriere'!K53, 2)</f>
        <v>1.2</v>
      </c>
      <c r="L56" s="22">
        <f>ROUND('Calcul surface terriere'!L53, 2)</f>
        <v>0.21</v>
      </c>
      <c r="M56" s="22">
        <f>ROUND('Calcul surface terriere'!M53, 2)</f>
        <v>0</v>
      </c>
      <c r="N56" s="22">
        <f>ROUND('Calcul surface terriere'!N53, 2)</f>
        <v>0.87</v>
      </c>
      <c r="O56" s="22">
        <f>ROUND('Calcul surface terriere'!O53, 2)</f>
        <v>0.17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1.51</v>
      </c>
      <c r="T56" s="23">
        <f>ROUND('Calcul surface terriere'!T53,1)</f>
        <v>5.4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0</v>
      </c>
      <c r="D57" s="22">
        <f>ROUND('Calcul surface terriere'!D54, 2)</f>
        <v>0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0.2</v>
      </c>
      <c r="I57" s="22">
        <f>ROUND('Calcul surface terriere'!I54, 2)</f>
        <v>0.71</v>
      </c>
      <c r="J57" s="22">
        <f>ROUND('Calcul surface terriere'!J54, 2)</f>
        <v>4.12</v>
      </c>
      <c r="K57" s="22">
        <f>ROUND('Calcul surface terriere'!K54, 2)</f>
        <v>4.2699999999999996</v>
      </c>
      <c r="L57" s="22">
        <f>ROUND('Calcul surface terriere'!L54, 2)</f>
        <v>0.73</v>
      </c>
      <c r="M57" s="22">
        <f>ROUND('Calcul surface terriere'!M54, 2)</f>
        <v>0</v>
      </c>
      <c r="N57" s="22">
        <f>ROUND('Calcul surface terriere'!N54, 2)</f>
        <v>3.1</v>
      </c>
      <c r="O57" s="22">
        <f>ROUND('Calcul surface terriere'!O54, 2)</f>
        <v>0.61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5.4</v>
      </c>
      <c r="T57" s="23">
        <f>ROUND('Calcul surface terriere'!T54, 1)</f>
        <v>19.100000000000001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0</v>
      </c>
      <c r="D58" s="24">
        <f>ROUND(100 * 'Calcul surface terriere'!D55,0)</f>
        <v>0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1</v>
      </c>
      <c r="I58" s="24">
        <f>ROUND(100 * 'Calcul surface terriere'!I55,0)</f>
        <v>4</v>
      </c>
      <c r="J58" s="24">
        <f>ROUND(100 * 'Calcul surface terriere'!J55,0)</f>
        <v>22</v>
      </c>
      <c r="K58" s="24">
        <f>ROUND(100 * 'Calcul surface terriere'!K55,0)</f>
        <v>22</v>
      </c>
      <c r="L58" s="24">
        <f>ROUND(100 * 'Calcul surface terriere'!L55,0)</f>
        <v>4</v>
      </c>
      <c r="M58" s="24">
        <f>ROUND(100 * 'Calcul surface terriere'!M55,0)</f>
        <v>0</v>
      </c>
      <c r="N58" s="24">
        <f>ROUND(100 * 'Calcul surface terriere'!N55,0)</f>
        <v>16</v>
      </c>
      <c r="O58" s="24">
        <f>ROUND(100 * 'Calcul surface terriere'!O55,0)</f>
        <v>3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28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0</v>
      </c>
      <c r="D59" s="26">
        <f>ROUND('Calcul volume sur pied'!D53, 1)</f>
        <v>0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0.4</v>
      </c>
      <c r="I59" s="26">
        <f>ROUND('Calcul volume sur pied'!I53, 1)</f>
        <v>1.6</v>
      </c>
      <c r="J59" s="26">
        <f>ROUND('Calcul volume sur pied'!J53, 1)</f>
        <v>14.5</v>
      </c>
      <c r="K59" s="26">
        <f>ROUND('Calcul volume sur pied'!K53, 1)</f>
        <v>12.4</v>
      </c>
      <c r="L59" s="26">
        <f>ROUND('Calcul volume sur pied'!L53, 1)</f>
        <v>1.7</v>
      </c>
      <c r="M59" s="26">
        <f>ROUND('Calcul volume sur pied'!M53, 1)</f>
        <v>0</v>
      </c>
      <c r="N59" s="26">
        <f>ROUND('Calcul volume sur pied'!N53, 1)</f>
        <v>7.8</v>
      </c>
      <c r="O59" s="26">
        <f>ROUND('Calcul volume sur pied'!O53, 1)</f>
        <v>1.5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16.3</v>
      </c>
      <c r="T59" s="27">
        <f>ROUND('Calcul volume sur pied'!T53, 0)</f>
        <v>56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0</v>
      </c>
      <c r="D60" s="26">
        <f>ROUND('Calcul volume sur pied'!D54, 1)</f>
        <v>0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1.5</v>
      </c>
      <c r="I60" s="26">
        <f>ROUND('Calcul volume sur pied'!I54, 1)</f>
        <v>5.8</v>
      </c>
      <c r="J60" s="26">
        <f>ROUND('Calcul volume sur pied'!J54, 1)</f>
        <v>51.8</v>
      </c>
      <c r="K60" s="26">
        <f>ROUND('Calcul volume sur pied'!K54, 1)</f>
        <v>44.1</v>
      </c>
      <c r="L60" s="26">
        <f>ROUND('Calcul volume sur pied'!L54, 1)</f>
        <v>6.2</v>
      </c>
      <c r="M60" s="26">
        <f>ROUND('Calcul volume sur pied'!M54, 1)</f>
        <v>0</v>
      </c>
      <c r="N60" s="26">
        <f>ROUND('Calcul volume sur pied'!N54, 1)</f>
        <v>27.8</v>
      </c>
      <c r="O60" s="26">
        <f>ROUND('Calcul volume sur pied'!O54, 1)</f>
        <v>5.4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58.2</v>
      </c>
      <c r="T60" s="27">
        <f>ROUND('Calcul volume sur pied'!T54, 0)</f>
        <v>201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0</v>
      </c>
      <c r="D61" s="24">
        <f>ROUND(100 * 'Calcul volume sur pied'!D55, 0)</f>
        <v>0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1</v>
      </c>
      <c r="I61" s="24">
        <f>ROUND(100 * 'Calcul volume sur pied'!I55, 0)</f>
        <v>3</v>
      </c>
      <c r="J61" s="24">
        <f>ROUND(100 * 'Calcul volume sur pied'!J55, 0)</f>
        <v>26</v>
      </c>
      <c r="K61" s="24">
        <f>ROUND(100 * 'Calcul volume sur pied'!K55, 0)</f>
        <v>22</v>
      </c>
      <c r="L61" s="24">
        <f>ROUND(100 * 'Calcul volume sur pied'!L55, 0)</f>
        <v>3</v>
      </c>
      <c r="M61" s="24">
        <f>ROUND(100 * 'Calcul volume sur pied'!M55, 0)</f>
        <v>0</v>
      </c>
      <c r="N61" s="24">
        <f>ROUND(100 * 'Calcul volume sur pied'!N55, 0)</f>
        <v>14</v>
      </c>
      <c r="O61" s="24">
        <f>ROUND(100 * 'Calcul volume sur pied'!O55, 0)</f>
        <v>3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29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0.28000000000000003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7.1428571428571423</v>
      </c>
      <c r="I10" s="8">
        <f>'Protocole Inventaire'!I10/$B$6</f>
        <v>3.5714285714285712</v>
      </c>
      <c r="J10" s="8">
        <f>'Protocole Inventaire'!J10/$B$6</f>
        <v>0</v>
      </c>
      <c r="K10" s="8">
        <f>'Protocole Inventaire'!K10/$B$6</f>
        <v>17.857142857142854</v>
      </c>
      <c r="L10" s="8">
        <f>'Protocole Inventaire'!L10/$B$6</f>
        <v>7.1428571428571423</v>
      </c>
      <c r="M10" s="8">
        <f>'Protocole Inventaire'!M10/$B$6</f>
        <v>0</v>
      </c>
      <c r="N10" s="8">
        <f>'Protocole Inventaire'!N10/$B$6</f>
        <v>17.857142857142854</v>
      </c>
      <c r="O10" s="8">
        <f>'Protocole Inventaire'!O10/$B$6</f>
        <v>3.5714285714285712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32.142857142857139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0</v>
      </c>
      <c r="D11" s="8">
        <f>'Protocole Inventaire'!D11/$B$6</f>
        <v>0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3.5714285714285712</v>
      </c>
      <c r="I11" s="8">
        <f>'Protocole Inventaire'!I11/$B$6</f>
        <v>0</v>
      </c>
      <c r="J11" s="8">
        <f>'Protocole Inventaire'!J11/$B$6</f>
        <v>0</v>
      </c>
      <c r="K11" s="8">
        <f>'Protocole Inventaire'!K11/$B$6</f>
        <v>3.5714285714285712</v>
      </c>
      <c r="L11" s="8">
        <f>'Protocole Inventaire'!L11/$B$6</f>
        <v>7.1428571428571423</v>
      </c>
      <c r="M11" s="8">
        <f>'Protocole Inventaire'!M11/$B$6</f>
        <v>0</v>
      </c>
      <c r="N11" s="8">
        <f>'Protocole Inventaire'!N11/$B$6</f>
        <v>10.714285714285714</v>
      </c>
      <c r="O11" s="8">
        <f>'Protocole Inventaire'!O11/$B$6</f>
        <v>3.5714285714285712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3.5714285714285712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0</v>
      </c>
      <c r="D12" s="8">
        <f>'Protocole Inventaire'!D12/$B$6</f>
        <v>0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7.1428571428571423</v>
      </c>
      <c r="J12" s="8">
        <f>'Protocole Inventaire'!J12/$B$6</f>
        <v>0</v>
      </c>
      <c r="K12" s="8">
        <f>'Protocole Inventaire'!K12/$B$6</f>
        <v>3.5714285714285712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3.5714285714285712</v>
      </c>
      <c r="O12" s="8">
        <f>'Protocole Inventaire'!O12/$B$6</f>
        <v>3.5714285714285712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10.714285714285714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0</v>
      </c>
      <c r="D13" s="8">
        <f>'Protocole Inventaire'!D13/$B$6</f>
        <v>0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7.1428571428571423</v>
      </c>
      <c r="J13" s="8">
        <f>'Protocole Inventaire'!J13/$B$6</f>
        <v>0</v>
      </c>
      <c r="K13" s="8">
        <f>'Protocole Inventaire'!K13/$B$6</f>
        <v>3.5714285714285712</v>
      </c>
      <c r="L13" s="8">
        <f>'Protocole Inventaire'!L13/$B$6</f>
        <v>3.5714285714285712</v>
      </c>
      <c r="M13" s="8">
        <f>'Protocole Inventaire'!M13/$B$6</f>
        <v>0</v>
      </c>
      <c r="N13" s="8">
        <f>'Protocole Inventaire'!N13/$B$6</f>
        <v>14.285714285714285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10.714285714285714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0</v>
      </c>
      <c r="D14" s="8">
        <f>'Protocole Inventaire'!D14/$B$6</f>
        <v>0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0</v>
      </c>
      <c r="J14" s="8">
        <f>'Protocole Inventaire'!J14/$B$6</f>
        <v>0</v>
      </c>
      <c r="K14" s="8">
        <f>'Protocole Inventaire'!K14/$B$6</f>
        <v>10.714285714285714</v>
      </c>
      <c r="L14" s="8">
        <f>'Protocole Inventaire'!L14/$B$6</f>
        <v>3.5714285714285712</v>
      </c>
      <c r="M14" s="8">
        <f>'Protocole Inventaire'!M14/$B$6</f>
        <v>0</v>
      </c>
      <c r="N14" s="8">
        <f>'Protocole Inventaire'!N14/$B$6</f>
        <v>14.285714285714285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7.1428571428571423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0</v>
      </c>
      <c r="D15" s="8">
        <f>'Protocole Inventaire'!D15/$B$6</f>
        <v>0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0</v>
      </c>
      <c r="J15" s="8">
        <f>'Protocole Inventaire'!J15/$B$6</f>
        <v>0</v>
      </c>
      <c r="K15" s="8">
        <f>'Protocole Inventaire'!K15/$B$6</f>
        <v>7.1428571428571423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7.1428571428571423</v>
      </c>
      <c r="O15" s="8">
        <f>'Protocole Inventaire'!O15/$B$6</f>
        <v>3.5714285714285712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0</v>
      </c>
      <c r="D16" s="8">
        <f>'Protocole Inventaire'!D16/$B$6</f>
        <v>0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0</v>
      </c>
      <c r="J16" s="8">
        <f>'Protocole Inventaire'!J16/$B$6</f>
        <v>0</v>
      </c>
      <c r="K16" s="8">
        <f>'Protocole Inventaire'!K16/$B$6</f>
        <v>0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0</v>
      </c>
      <c r="D17" s="8">
        <f>'Protocole Inventaire'!D17/$B$6</f>
        <v>0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0</v>
      </c>
      <c r="J17" s="8">
        <f>'Protocole Inventaire'!J17/$B$6</f>
        <v>0</v>
      </c>
      <c r="K17" s="8">
        <f>'Protocole Inventaire'!K17/$B$6</f>
        <v>7.1428571428571423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0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0</v>
      </c>
      <c r="J18" s="8">
        <f>'Protocole Inventaire'!J18/$B$6</f>
        <v>0</v>
      </c>
      <c r="K18" s="8">
        <f>'Protocole Inventaire'!K18/$B$6</f>
        <v>7.1428571428571423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3.5714285714285712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0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0</v>
      </c>
      <c r="J19" s="8">
        <f>'Protocole Inventaire'!J19/$B$6</f>
        <v>3.5714285714285712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3.5714285714285712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0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0</v>
      </c>
      <c r="J20" s="8">
        <f>'Protocole Inventaire'!J20/$B$6</f>
        <v>3.5714285714285712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3.5714285714285712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0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3.5714285714285712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3.5714285714285712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3.5714285714285712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0.28000000000000003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3.0787608005179976E-2</v>
      </c>
      <c r="I10" s="8">
        <f>'Protocole Inventaire'!I10*($A10/200)^2*PI()</f>
        <v>1.5393804002589988E-2</v>
      </c>
      <c r="J10" s="8">
        <f>'Protocole Inventaire'!J10*($A10/200)^2*PI()</f>
        <v>0</v>
      </c>
      <c r="K10" s="8">
        <f>'Protocole Inventaire'!K10*($A10/200)^2*PI()</f>
        <v>7.6969020012949946E-2</v>
      </c>
      <c r="L10" s="8">
        <f>'Protocole Inventaire'!L10*($A10/200)^2*PI()</f>
        <v>3.0787608005179976E-2</v>
      </c>
      <c r="M10" s="8">
        <f>'Protocole Inventaire'!M10*($A10/200)^2*PI()</f>
        <v>0</v>
      </c>
      <c r="N10" s="8">
        <f>'Protocole Inventaire'!N10*($A10/200)^2*PI()</f>
        <v>7.6969020012949946E-2</v>
      </c>
      <c r="O10" s="8">
        <f>'Protocole Inventaire'!O10*($A10/200)^2*PI()</f>
        <v>1.5393804002589988E-2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0.1385442360233099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</v>
      </c>
      <c r="D11" s="8">
        <f>'Protocole Inventaire'!D11*($A11/200)^2*PI()</f>
        <v>0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2.5446900494077322E-2</v>
      </c>
      <c r="I11" s="8">
        <f>'Protocole Inventaire'!I11*($A11/200)^2*PI()</f>
        <v>0</v>
      </c>
      <c r="J11" s="8">
        <f>'Protocole Inventaire'!J11*($A11/200)^2*PI()</f>
        <v>0</v>
      </c>
      <c r="K11" s="8">
        <f>'Protocole Inventaire'!K11*($A11/200)^2*PI()</f>
        <v>2.5446900494077322E-2</v>
      </c>
      <c r="L11" s="8">
        <f>'Protocole Inventaire'!L11*($A11/200)^2*PI()</f>
        <v>5.0893800988154644E-2</v>
      </c>
      <c r="M11" s="8">
        <f>'Protocole Inventaire'!M11*($A11/200)^2*PI()</f>
        <v>0</v>
      </c>
      <c r="N11" s="8">
        <f>'Protocole Inventaire'!N11*($A11/200)^2*PI()</f>
        <v>7.6340701482231973E-2</v>
      </c>
      <c r="O11" s="8">
        <f>'Protocole Inventaire'!O11*($A11/200)^2*PI()</f>
        <v>2.5446900494077322E-2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2.5446900494077322E-2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</v>
      </c>
      <c r="D12" s="8">
        <f>'Protocole Inventaire'!D12*($A12/200)^2*PI()</f>
        <v>0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7.6026542216872994E-2</v>
      </c>
      <c r="J12" s="8">
        <f>'Protocole Inventaire'!J12*($A12/200)^2*PI()</f>
        <v>0</v>
      </c>
      <c r="K12" s="8">
        <f>'Protocole Inventaire'!K12*($A12/200)^2*PI()</f>
        <v>3.8013271108436497E-2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3.8013271108436497E-2</v>
      </c>
      <c r="O12" s="8">
        <f>'Protocole Inventaire'!O12*($A12/200)^2*PI()</f>
        <v>3.8013271108436497E-2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0.11403981332530949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</v>
      </c>
      <c r="D13" s="8">
        <f>'Protocole Inventaire'!D13*($A13/200)^2*PI()</f>
        <v>0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0.10618583169133503</v>
      </c>
      <c r="J13" s="8">
        <f>'Protocole Inventaire'!J13*($A13/200)^2*PI()</f>
        <v>0</v>
      </c>
      <c r="K13" s="8">
        <f>'Protocole Inventaire'!K13*($A13/200)^2*PI()</f>
        <v>5.3092915845667513E-2</v>
      </c>
      <c r="L13" s="8">
        <f>'Protocole Inventaire'!L13*($A13/200)^2*PI()</f>
        <v>5.3092915845667513E-2</v>
      </c>
      <c r="M13" s="8">
        <f>'Protocole Inventaire'!M13*($A13/200)^2*PI()</f>
        <v>0</v>
      </c>
      <c r="N13" s="8">
        <f>'Protocole Inventaire'!N13*($A13/200)^2*PI()</f>
        <v>0.21237166338267005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0.15927874753700255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</v>
      </c>
      <c r="D14" s="8">
        <f>'Protocole Inventaire'!D14*($A14/200)^2*PI()</f>
        <v>0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</v>
      </c>
      <c r="J14" s="8">
        <f>'Protocole Inventaire'!J14*($A14/200)^2*PI()</f>
        <v>0</v>
      </c>
      <c r="K14" s="8">
        <f>'Protocole Inventaire'!K14*($A14/200)^2*PI()</f>
        <v>0.21205750411731106</v>
      </c>
      <c r="L14" s="8">
        <f>'Protocole Inventaire'!L14*($A14/200)^2*PI()</f>
        <v>7.0685834705770348E-2</v>
      </c>
      <c r="M14" s="8">
        <f>'Protocole Inventaire'!M14*($A14/200)^2*PI()</f>
        <v>0</v>
      </c>
      <c r="N14" s="8">
        <f>'Protocole Inventaire'!N14*($A14/200)^2*PI()</f>
        <v>0.28274333882308139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0.1413716694115407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</v>
      </c>
      <c r="D15" s="8">
        <f>'Protocole Inventaire'!D15*($A15/200)^2*PI()</f>
        <v>0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</v>
      </c>
      <c r="J15" s="8">
        <f>'Protocole Inventaire'!J15*($A15/200)^2*PI()</f>
        <v>0</v>
      </c>
      <c r="K15" s="8">
        <f>'Protocole Inventaire'!K15*($A15/200)^2*PI()</f>
        <v>0.18158405537749009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0.18158405537749009</v>
      </c>
      <c r="O15" s="8">
        <f>'Protocole Inventaire'!O15*($A15/200)^2*PI()</f>
        <v>9.0792027688745044E-2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</v>
      </c>
      <c r="D16" s="8">
        <f>'Protocole Inventaire'!D16*($A16/200)^2*PI()</f>
        <v>0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</v>
      </c>
      <c r="J16" s="8">
        <f>'Protocole Inventaire'!J16*($A16/200)^2*PI()</f>
        <v>0</v>
      </c>
      <c r="K16" s="8">
        <f>'Protocole Inventaire'!K16*($A16/200)^2*PI()</f>
        <v>0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</v>
      </c>
      <c r="D17" s="8">
        <f>'Protocole Inventaire'!D17*($A17/200)^2*PI()</f>
        <v>0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</v>
      </c>
      <c r="J17" s="8">
        <f>'Protocole Inventaire'!J17*($A17/200)^2*PI()</f>
        <v>0</v>
      </c>
      <c r="K17" s="8">
        <f>'Protocole Inventaire'!K17*($A17/200)^2*PI()</f>
        <v>0.27708847204661974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</v>
      </c>
      <c r="J18" s="8">
        <f>'Protocole Inventaire'!J18*($A18/200)^2*PI()</f>
        <v>0</v>
      </c>
      <c r="K18" s="8">
        <f>'Protocole Inventaire'!K18*($A18/200)^2*PI()</f>
        <v>0.33238050274980013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0.16619025137490007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</v>
      </c>
      <c r="J19" s="8">
        <f>'Protocole Inventaire'!J19*($A19/200)^2*PI()</f>
        <v>0.19634954084936207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0.19634954084936207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</v>
      </c>
      <c r="J20" s="8">
        <f>'Protocole Inventaire'!J20*($A20/200)^2*PI()</f>
        <v>0.22902210444669593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0.22902210444669593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0.34211943997592853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0.34211943997592853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0.38484510006474959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0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5.6234508499257298E-2</v>
      </c>
      <c r="I53">
        <f t="shared" si="0"/>
        <v>0.19760617791079801</v>
      </c>
      <c r="J53">
        <f t="shared" si="0"/>
        <v>1.1523361853367362</v>
      </c>
      <c r="K53">
        <f t="shared" si="0"/>
        <v>1.1966326417523523</v>
      </c>
      <c r="L53">
        <f t="shared" si="0"/>
        <v>0.20546015954477248</v>
      </c>
      <c r="M53">
        <f t="shared" si="0"/>
        <v>0</v>
      </c>
      <c r="N53">
        <f t="shared" si="0"/>
        <v>0.86802205018685996</v>
      </c>
      <c r="O53">
        <f t="shared" si="0"/>
        <v>0.16964600329384885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1.5123627034381264</v>
      </c>
      <c r="T53">
        <f>SUM(C53:S53)</f>
        <v>5.3583004299627515</v>
      </c>
    </row>
    <row r="54" spans="1:20" x14ac:dyDescent="0.25">
      <c r="A54" t="s">
        <v>49</v>
      </c>
      <c r="B54" t="s">
        <v>30</v>
      </c>
      <c r="C54">
        <f>C53/$B$6</f>
        <v>0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0.20083753035449034</v>
      </c>
      <c r="I54">
        <f t="shared" si="1"/>
        <v>0.7057363496814214</v>
      </c>
      <c r="J54">
        <f t="shared" si="1"/>
        <v>4.1154863762026288</v>
      </c>
      <c r="K54">
        <f t="shared" si="1"/>
        <v>4.2736880062584008</v>
      </c>
      <c r="L54">
        <f t="shared" si="1"/>
        <v>0.73378628408847313</v>
      </c>
      <c r="M54">
        <f t="shared" si="1"/>
        <v>0</v>
      </c>
      <c r="N54">
        <f t="shared" si="1"/>
        <v>3.1000787506673566</v>
      </c>
      <c r="O54">
        <f t="shared" si="1"/>
        <v>0.60587858319231724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5.401295369421879</v>
      </c>
      <c r="T54">
        <f>SUM(C54:S54)</f>
        <v>19.13678724986697</v>
      </c>
    </row>
    <row r="55" spans="1:20" x14ac:dyDescent="0.25">
      <c r="A55" t="s">
        <v>49</v>
      </c>
      <c r="B55" t="s">
        <v>50</v>
      </c>
      <c r="C55">
        <f>C54/$T54</f>
        <v>0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1.049484052532833E-2</v>
      </c>
      <c r="I55">
        <f t="shared" si="2"/>
        <v>3.6878517823639774E-2</v>
      </c>
      <c r="J55">
        <f t="shared" si="2"/>
        <v>0.21505628517823638</v>
      </c>
      <c r="K55">
        <f t="shared" si="2"/>
        <v>0.22332317073170732</v>
      </c>
      <c r="L55">
        <f t="shared" si="2"/>
        <v>3.8344277673545965E-2</v>
      </c>
      <c r="M55">
        <f t="shared" si="2"/>
        <v>0</v>
      </c>
      <c r="N55">
        <f t="shared" si="2"/>
        <v>0.16199577861163225</v>
      </c>
      <c r="O55">
        <f t="shared" si="2"/>
        <v>3.1660412757973731E-2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0.28224671669793616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0.28000000000000003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0.24</v>
      </c>
      <c r="I10" s="8">
        <f>'Protocole Inventaire'!I10*$B10</f>
        <v>0.12</v>
      </c>
      <c r="J10" s="8">
        <f>'Protocole Inventaire'!J10*$B10</f>
        <v>0</v>
      </c>
      <c r="K10" s="8">
        <f>'Protocole Inventaire'!K10*$B10</f>
        <v>0.6</v>
      </c>
      <c r="L10" s="8">
        <f>'Protocole Inventaire'!L10*$B10</f>
        <v>0.24</v>
      </c>
      <c r="M10" s="8">
        <f>'Protocole Inventaire'!M10*$B10</f>
        <v>0</v>
      </c>
      <c r="N10" s="8">
        <f>'Protocole Inventaire'!N10*$B10</f>
        <v>0.6</v>
      </c>
      <c r="O10" s="8">
        <f>'Protocole Inventaire'!O10*$B10</f>
        <v>0.12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1.08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0</v>
      </c>
      <c r="D11" s="8">
        <f>'Protocole Inventaire'!D11*$B11</f>
        <v>0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0.18</v>
      </c>
      <c r="I11" s="8">
        <f>'Protocole Inventaire'!I11*$B11</f>
        <v>0</v>
      </c>
      <c r="J11" s="8">
        <f>'Protocole Inventaire'!J11*$B11</f>
        <v>0</v>
      </c>
      <c r="K11" s="8">
        <f>'Protocole Inventaire'!K11*$B11</f>
        <v>0.18</v>
      </c>
      <c r="L11" s="8">
        <f>'Protocole Inventaire'!L11*$B11</f>
        <v>0.36</v>
      </c>
      <c r="M11" s="8">
        <f>'Protocole Inventaire'!M11*$B11</f>
        <v>0</v>
      </c>
      <c r="N11" s="8">
        <f>'Protocole Inventaire'!N11*$B11</f>
        <v>0.54</v>
      </c>
      <c r="O11" s="8">
        <f>'Protocole Inventaire'!O11*$B11</f>
        <v>0.18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0.18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0</v>
      </c>
      <c r="D12" s="8">
        <f>'Protocole Inventaire'!D12*$B12</f>
        <v>0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0.57999999999999996</v>
      </c>
      <c r="J12" s="8">
        <f>'Protocole Inventaire'!J12*$B12</f>
        <v>0</v>
      </c>
      <c r="K12" s="8">
        <f>'Protocole Inventaire'!K12*$B12</f>
        <v>0.28999999999999998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0.28999999999999998</v>
      </c>
      <c r="O12" s="8">
        <f>'Protocole Inventaire'!O12*$B12</f>
        <v>0.28999999999999998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0.86999999999999988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0</v>
      </c>
      <c r="D13" s="8">
        <f>'Protocole Inventaire'!D13*$B13</f>
        <v>0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0.92</v>
      </c>
      <c r="J13" s="8">
        <f>'Protocole Inventaire'!J13*$B13</f>
        <v>0</v>
      </c>
      <c r="K13" s="8">
        <f>'Protocole Inventaire'!K13*$B13</f>
        <v>0.46</v>
      </c>
      <c r="L13" s="8">
        <f>'Protocole Inventaire'!L13*$B13</f>
        <v>0.46</v>
      </c>
      <c r="M13" s="8">
        <f>'Protocole Inventaire'!M13*$B13</f>
        <v>0</v>
      </c>
      <c r="N13" s="8">
        <f>'Protocole Inventaire'!N13*$B13</f>
        <v>1.84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1.3800000000000001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0</v>
      </c>
      <c r="D14" s="8">
        <f>'Protocole Inventaire'!D14*$B14</f>
        <v>0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0</v>
      </c>
      <c r="J14" s="8">
        <f>'Protocole Inventaire'!J14*$B14</f>
        <v>0</v>
      </c>
      <c r="K14" s="8">
        <f>'Protocole Inventaire'!K14*$B14</f>
        <v>2.0100000000000002</v>
      </c>
      <c r="L14" s="8">
        <f>'Protocole Inventaire'!L14*$B14</f>
        <v>0.67</v>
      </c>
      <c r="M14" s="8">
        <f>'Protocole Inventaire'!M14*$B14</f>
        <v>0</v>
      </c>
      <c r="N14" s="8">
        <f>'Protocole Inventaire'!N14*$B14</f>
        <v>2.68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1.34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0</v>
      </c>
      <c r="D15" s="8">
        <f>'Protocole Inventaire'!D15*$B15</f>
        <v>0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0</v>
      </c>
      <c r="J15" s="8">
        <f>'Protocole Inventaire'!J15*$B15</f>
        <v>0</v>
      </c>
      <c r="K15" s="8">
        <f>'Protocole Inventaire'!K15*$B15</f>
        <v>1.84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1.84</v>
      </c>
      <c r="O15" s="8">
        <f>'Protocole Inventaire'!O15*$B15</f>
        <v>0.92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0</v>
      </c>
      <c r="D16" s="8">
        <f>'Protocole Inventaire'!D16*$B16</f>
        <v>0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0</v>
      </c>
      <c r="J16" s="8">
        <f>'Protocole Inventaire'!J16*$B16</f>
        <v>0</v>
      </c>
      <c r="K16" s="8">
        <f>'Protocole Inventaire'!K16*$B16</f>
        <v>0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0</v>
      </c>
      <c r="D17" s="8">
        <f>'Protocole Inventaire'!D17*$B17</f>
        <v>0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0</v>
      </c>
      <c r="J17" s="8">
        <f>'Protocole Inventaire'!J17*$B17</f>
        <v>0</v>
      </c>
      <c r="K17" s="8">
        <f>'Protocole Inventaire'!K17*$B17</f>
        <v>3.12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0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0</v>
      </c>
      <c r="J18" s="8">
        <f>'Protocole Inventaire'!J18*$B18</f>
        <v>0</v>
      </c>
      <c r="K18" s="8">
        <f>'Protocole Inventaire'!K18*$B18</f>
        <v>3.86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1.93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0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0</v>
      </c>
      <c r="J19" s="8">
        <f>'Protocole Inventaire'!J19*$B19</f>
        <v>2.35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2.35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0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0</v>
      </c>
      <c r="J20" s="8">
        <f>'Protocole Inventaire'!J20*$B20</f>
        <v>2.79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2.79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0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4.37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4.37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4.99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0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0.42</v>
      </c>
      <c r="I53">
        <f t="shared" si="0"/>
        <v>1.62</v>
      </c>
      <c r="J53">
        <f t="shared" si="0"/>
        <v>14.500000000000002</v>
      </c>
      <c r="K53">
        <f t="shared" si="0"/>
        <v>12.36</v>
      </c>
      <c r="L53">
        <f t="shared" si="0"/>
        <v>1.73</v>
      </c>
      <c r="M53">
        <f t="shared" si="0"/>
        <v>0</v>
      </c>
      <c r="N53">
        <f t="shared" si="0"/>
        <v>7.7900000000000009</v>
      </c>
      <c r="O53">
        <f t="shared" si="0"/>
        <v>1.51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16.29</v>
      </c>
      <c r="T53">
        <f>SUM(C53:S53)</f>
        <v>56.22</v>
      </c>
    </row>
    <row r="54" spans="1:20" x14ac:dyDescent="0.25">
      <c r="A54" t="s">
        <v>53</v>
      </c>
      <c r="B54" t="s">
        <v>30</v>
      </c>
      <c r="C54">
        <f>C53/$B$6</f>
        <v>0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1.4999999999999998</v>
      </c>
      <c r="I54">
        <f t="shared" si="1"/>
        <v>5.7857142857142856</v>
      </c>
      <c r="J54">
        <f t="shared" si="1"/>
        <v>51.785714285714285</v>
      </c>
      <c r="K54">
        <f t="shared" si="1"/>
        <v>44.142857142857139</v>
      </c>
      <c r="L54">
        <f t="shared" si="1"/>
        <v>6.1785714285714279</v>
      </c>
      <c r="M54">
        <f t="shared" si="1"/>
        <v>0</v>
      </c>
      <c r="N54">
        <f t="shared" si="1"/>
        <v>27.821428571428573</v>
      </c>
      <c r="O54">
        <f t="shared" si="1"/>
        <v>5.3928571428571423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58.178571428571423</v>
      </c>
      <c r="T54">
        <f>SUM(C54:S54)</f>
        <v>200.78571428571428</v>
      </c>
    </row>
    <row r="55" spans="1:20" x14ac:dyDescent="0.25">
      <c r="A55" t="s">
        <v>53</v>
      </c>
      <c r="B55" t="s">
        <v>50</v>
      </c>
      <c r="C55">
        <f>C54/$T54</f>
        <v>0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7.4706510138740651E-3</v>
      </c>
      <c r="I55">
        <f t="shared" si="2"/>
        <v>2.8815368196371399E-2</v>
      </c>
      <c r="J55">
        <f t="shared" si="2"/>
        <v>0.25791533262184274</v>
      </c>
      <c r="K55">
        <f t="shared" si="2"/>
        <v>0.21985058697972251</v>
      </c>
      <c r="L55">
        <f t="shared" si="2"/>
        <v>3.0771967271433651E-2</v>
      </c>
      <c r="M55">
        <f t="shared" si="2"/>
        <v>0</v>
      </c>
      <c r="N55">
        <f t="shared" si="2"/>
        <v>0.1385627890430452</v>
      </c>
      <c r="O55">
        <f t="shared" si="2"/>
        <v>2.6858769121309141E-2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0.28975453575240129</v>
      </c>
      <c r="T55">
        <f>SUM(C55:S55)</f>
        <v>0.99999999999999989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2025-03-27T13:10:21Z</dcterms:modified>
</cp:coreProperties>
</file>