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Boltigen_Gridwald_28\2009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6" l="1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6" i="5" l="1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2" i="5" l="1"/>
  <c r="R32" i="5"/>
  <c r="P32" i="5"/>
  <c r="Q32" i="5"/>
  <c r="C32" i="5"/>
  <c r="K32" i="5"/>
  <c r="S32" i="5"/>
  <c r="M32" i="5"/>
  <c r="H32" i="5"/>
  <c r="D32" i="5"/>
  <c r="L32" i="5"/>
  <c r="E32" i="5"/>
  <c r="I32" i="5"/>
  <c r="F32" i="5"/>
  <c r="N32" i="5"/>
  <c r="G32" i="5"/>
  <c r="O32" i="5"/>
  <c r="F36" i="5"/>
  <c r="N36" i="5"/>
  <c r="Q36" i="5"/>
  <c r="D36" i="5"/>
  <c r="G36" i="5"/>
  <c r="O36" i="5"/>
  <c r="I36" i="5"/>
  <c r="E36" i="5"/>
  <c r="H36" i="5"/>
  <c r="P36" i="5"/>
  <c r="J36" i="5"/>
  <c r="R36" i="5"/>
  <c r="M36" i="5"/>
  <c r="C36" i="5"/>
  <c r="K36" i="5"/>
  <c r="S36" i="5"/>
  <c r="L36" i="5"/>
  <c r="J40" i="5"/>
  <c r="R40" i="5"/>
  <c r="H40" i="5"/>
  <c r="C40" i="5"/>
  <c r="K40" i="5"/>
  <c r="S40" i="5"/>
  <c r="E40" i="5"/>
  <c r="Q40" i="5"/>
  <c r="D40" i="5"/>
  <c r="L40" i="5"/>
  <c r="M40" i="5"/>
  <c r="F40" i="5"/>
  <c r="N40" i="5"/>
  <c r="P40" i="5"/>
  <c r="G40" i="5"/>
  <c r="O40" i="5"/>
  <c r="I40" i="5"/>
  <c r="F44" i="5"/>
  <c r="N44" i="5"/>
  <c r="G44" i="5"/>
  <c r="I44" i="5"/>
  <c r="R44" i="5"/>
  <c r="L44" i="5"/>
  <c r="M44" i="5"/>
  <c r="O44" i="5"/>
  <c r="Q44" i="5"/>
  <c r="J44" i="5"/>
  <c r="H44" i="5"/>
  <c r="P44" i="5"/>
  <c r="D44" i="5"/>
  <c r="C44" i="5"/>
  <c r="K44" i="5"/>
  <c r="S44" i="5"/>
  <c r="E44" i="5"/>
  <c r="J32" i="6"/>
  <c r="R32" i="6"/>
  <c r="M32" i="6"/>
  <c r="C32" i="6"/>
  <c r="K32" i="6"/>
  <c r="S32" i="6"/>
  <c r="D32" i="6"/>
  <c r="L32" i="6"/>
  <c r="E32" i="6"/>
  <c r="F32" i="6"/>
  <c r="N32" i="6"/>
  <c r="I32" i="6"/>
  <c r="G32" i="6"/>
  <c r="O32" i="6"/>
  <c r="H32" i="6"/>
  <c r="P32" i="6"/>
  <c r="Q32" i="6"/>
  <c r="F36" i="6"/>
  <c r="N36" i="6"/>
  <c r="Q36" i="6"/>
  <c r="J36" i="6"/>
  <c r="E36" i="6"/>
  <c r="G36" i="6"/>
  <c r="O36" i="6"/>
  <c r="H36" i="6"/>
  <c r="P36" i="6"/>
  <c r="I36" i="6"/>
  <c r="R36" i="6"/>
  <c r="M36" i="6"/>
  <c r="C36" i="6"/>
  <c r="K36" i="6"/>
  <c r="S36" i="6"/>
  <c r="D36" i="6"/>
  <c r="L36" i="6"/>
  <c r="J40" i="6"/>
  <c r="R40" i="6"/>
  <c r="I40" i="6"/>
  <c r="C40" i="6"/>
  <c r="K40" i="6"/>
  <c r="S40" i="6"/>
  <c r="L40" i="6"/>
  <c r="M40" i="6"/>
  <c r="D40" i="6"/>
  <c r="E40" i="6"/>
  <c r="N40" i="6"/>
  <c r="Q40" i="6"/>
  <c r="F40" i="6"/>
  <c r="G40" i="6"/>
  <c r="O40" i="6"/>
  <c r="H40" i="6"/>
  <c r="P40" i="6"/>
  <c r="F44" i="6"/>
  <c r="N44" i="6"/>
  <c r="P44" i="6"/>
  <c r="R44" i="6"/>
  <c r="M44" i="6"/>
  <c r="G44" i="6"/>
  <c r="O44" i="6"/>
  <c r="Q44" i="6"/>
  <c r="J44" i="6"/>
  <c r="H44" i="6"/>
  <c r="I44" i="6"/>
  <c r="L44" i="6"/>
  <c r="E44" i="6"/>
  <c r="C44" i="6"/>
  <c r="K44" i="6"/>
  <c r="S44" i="6"/>
  <c r="D44" i="6"/>
  <c r="I33" i="5"/>
  <c r="Q33" i="5"/>
  <c r="L33" i="5"/>
  <c r="J33" i="5"/>
  <c r="R33" i="5"/>
  <c r="P33" i="5"/>
  <c r="C33" i="5"/>
  <c r="K33" i="5"/>
  <c r="S33" i="5"/>
  <c r="D33" i="5"/>
  <c r="G33" i="5"/>
  <c r="E33" i="5"/>
  <c r="M33" i="5"/>
  <c r="F33" i="5"/>
  <c r="N33" i="5"/>
  <c r="O33" i="5"/>
  <c r="H33" i="5"/>
  <c r="E37" i="5"/>
  <c r="M37" i="5"/>
  <c r="P37" i="5"/>
  <c r="S37" i="5"/>
  <c r="L37" i="5"/>
  <c r="F37" i="5"/>
  <c r="N37" i="5"/>
  <c r="C37" i="5"/>
  <c r="G37" i="5"/>
  <c r="O37" i="5"/>
  <c r="H37" i="5"/>
  <c r="K37" i="5"/>
  <c r="D37" i="5"/>
  <c r="I37" i="5"/>
  <c r="Q37" i="5"/>
  <c r="J37" i="5"/>
  <c r="R37" i="5"/>
  <c r="I41" i="5"/>
  <c r="Q41" i="5"/>
  <c r="J41" i="5"/>
  <c r="D41" i="5"/>
  <c r="P41" i="5"/>
  <c r="R41" i="5"/>
  <c r="L41" i="5"/>
  <c r="O41" i="5"/>
  <c r="C41" i="5"/>
  <c r="K41" i="5"/>
  <c r="S41" i="5"/>
  <c r="G41" i="5"/>
  <c r="H41" i="5"/>
  <c r="E41" i="5"/>
  <c r="M41" i="5"/>
  <c r="F41" i="5"/>
  <c r="N41" i="5"/>
  <c r="E45" i="5"/>
  <c r="M45" i="5"/>
  <c r="F45" i="5"/>
  <c r="P45" i="5"/>
  <c r="N45" i="5"/>
  <c r="S45" i="5"/>
  <c r="G45" i="5"/>
  <c r="O45" i="5"/>
  <c r="H45" i="5"/>
  <c r="I45" i="5"/>
  <c r="K45" i="5"/>
  <c r="L45" i="5"/>
  <c r="Q45" i="5"/>
  <c r="D45" i="5"/>
  <c r="J45" i="5"/>
  <c r="R45" i="5"/>
  <c r="C45" i="5"/>
  <c r="I33" i="6"/>
  <c r="Q33" i="6"/>
  <c r="P33" i="6"/>
  <c r="J33" i="6"/>
  <c r="R33" i="6"/>
  <c r="D33" i="6"/>
  <c r="H33" i="6"/>
  <c r="C33" i="6"/>
  <c r="K33" i="6"/>
  <c r="S33" i="6"/>
  <c r="L33" i="6"/>
  <c r="E33" i="6"/>
  <c r="M33" i="6"/>
  <c r="F33" i="6"/>
  <c r="N33" i="6"/>
  <c r="G33" i="6"/>
  <c r="O33" i="6"/>
  <c r="E37" i="6"/>
  <c r="M37" i="6"/>
  <c r="F37" i="6"/>
  <c r="N37" i="6"/>
  <c r="P37" i="6"/>
  <c r="I37" i="6"/>
  <c r="G37" i="6"/>
  <c r="O37" i="6"/>
  <c r="H37" i="6"/>
  <c r="Q37" i="6"/>
  <c r="L37" i="6"/>
  <c r="J37" i="6"/>
  <c r="R37" i="6"/>
  <c r="C37" i="6"/>
  <c r="K37" i="6"/>
  <c r="S37" i="6"/>
  <c r="D37" i="6"/>
  <c r="I41" i="6"/>
  <c r="Q41" i="6"/>
  <c r="C41" i="6"/>
  <c r="D41" i="6"/>
  <c r="M41" i="6"/>
  <c r="O41" i="6"/>
  <c r="J41" i="6"/>
  <c r="R41" i="6"/>
  <c r="E41" i="6"/>
  <c r="P41" i="6"/>
  <c r="K41" i="6"/>
  <c r="S41" i="6"/>
  <c r="L41" i="6"/>
  <c r="F41" i="6"/>
  <c r="N41" i="6"/>
  <c r="G41" i="6"/>
  <c r="H41" i="6"/>
  <c r="E45" i="6"/>
  <c r="M45" i="6"/>
  <c r="H45" i="6"/>
  <c r="K45" i="6"/>
  <c r="F45" i="6"/>
  <c r="N45" i="6"/>
  <c r="G45" i="6"/>
  <c r="Q45" i="6"/>
  <c r="C45" i="6"/>
  <c r="D45" i="6"/>
  <c r="O45" i="6"/>
  <c r="P45" i="6"/>
  <c r="I45" i="6"/>
  <c r="L45" i="6"/>
  <c r="J45" i="6"/>
  <c r="R45" i="6"/>
  <c r="S45" i="6"/>
  <c r="D30" i="5"/>
  <c r="L30" i="5"/>
  <c r="C30" i="5"/>
  <c r="E30" i="5"/>
  <c r="M30" i="5"/>
  <c r="S30" i="5"/>
  <c r="F30" i="5"/>
  <c r="N30" i="5"/>
  <c r="G30" i="5"/>
  <c r="O30" i="5"/>
  <c r="K30" i="5"/>
  <c r="H30" i="5"/>
  <c r="P30" i="5"/>
  <c r="I30" i="5"/>
  <c r="Q30" i="5"/>
  <c r="J30" i="5"/>
  <c r="R30" i="5"/>
  <c r="H34" i="5"/>
  <c r="P34" i="5"/>
  <c r="K34" i="5"/>
  <c r="I34" i="5"/>
  <c r="Q34" i="5"/>
  <c r="J34" i="5"/>
  <c r="R34" i="5"/>
  <c r="C34" i="5"/>
  <c r="S34" i="5"/>
  <c r="O34" i="5"/>
  <c r="D34" i="5"/>
  <c r="L34" i="5"/>
  <c r="N34" i="5"/>
  <c r="G34" i="5"/>
  <c r="E34" i="5"/>
  <c r="M34" i="5"/>
  <c r="F34" i="5"/>
  <c r="D38" i="5"/>
  <c r="L38" i="5"/>
  <c r="E38" i="5"/>
  <c r="M38" i="5"/>
  <c r="O38" i="5"/>
  <c r="K38" i="5"/>
  <c r="F38" i="5"/>
  <c r="N38" i="5"/>
  <c r="G38" i="5"/>
  <c r="R38" i="5"/>
  <c r="S38" i="5"/>
  <c r="H38" i="5"/>
  <c r="P38" i="5"/>
  <c r="I38" i="5"/>
  <c r="Q38" i="5"/>
  <c r="J38" i="5"/>
  <c r="C38" i="5"/>
  <c r="H42" i="5"/>
  <c r="P42" i="5"/>
  <c r="Q42" i="5"/>
  <c r="C42" i="5"/>
  <c r="N42" i="5"/>
  <c r="I42" i="5"/>
  <c r="S42" i="5"/>
  <c r="L42" i="5"/>
  <c r="J42" i="5"/>
  <c r="R42" i="5"/>
  <c r="K42" i="5"/>
  <c r="D42" i="5"/>
  <c r="O42" i="5"/>
  <c r="E42" i="5"/>
  <c r="M42" i="5"/>
  <c r="F42" i="5"/>
  <c r="G42" i="5"/>
  <c r="D30" i="6"/>
  <c r="L30" i="6"/>
  <c r="G30" i="6"/>
  <c r="K30" i="6"/>
  <c r="E30" i="6"/>
  <c r="M30" i="6"/>
  <c r="O30" i="6"/>
  <c r="F30" i="6"/>
  <c r="N30" i="6"/>
  <c r="S30" i="6"/>
  <c r="H30" i="6"/>
  <c r="P30" i="6"/>
  <c r="C30" i="6"/>
  <c r="I30" i="6"/>
  <c r="Q30" i="6"/>
  <c r="J30" i="6"/>
  <c r="R30" i="6"/>
  <c r="H34" i="6"/>
  <c r="P34" i="6"/>
  <c r="C34" i="6"/>
  <c r="I34" i="6"/>
  <c r="Q34" i="6"/>
  <c r="K34" i="6"/>
  <c r="L34" i="6"/>
  <c r="J34" i="6"/>
  <c r="R34" i="6"/>
  <c r="S34" i="6"/>
  <c r="D34" i="6"/>
  <c r="G34" i="6"/>
  <c r="E34" i="6"/>
  <c r="M34" i="6"/>
  <c r="F34" i="6"/>
  <c r="N34" i="6"/>
  <c r="O34" i="6"/>
  <c r="D38" i="6"/>
  <c r="L38" i="6"/>
  <c r="G38" i="6"/>
  <c r="H38" i="6"/>
  <c r="C38" i="6"/>
  <c r="E38" i="6"/>
  <c r="M38" i="6"/>
  <c r="K38" i="6"/>
  <c r="F38" i="6"/>
  <c r="N38" i="6"/>
  <c r="O38" i="6"/>
  <c r="P38" i="6"/>
  <c r="S38" i="6"/>
  <c r="I38" i="6"/>
  <c r="Q38" i="6"/>
  <c r="J38" i="6"/>
  <c r="R38" i="6"/>
  <c r="H42" i="6"/>
  <c r="P42" i="6"/>
  <c r="K42" i="6"/>
  <c r="O42" i="6"/>
  <c r="I42" i="6"/>
  <c r="Q42" i="6"/>
  <c r="J42" i="6"/>
  <c r="C42" i="6"/>
  <c r="L42" i="6"/>
  <c r="F42" i="6"/>
  <c r="R42" i="6"/>
  <c r="S42" i="6"/>
  <c r="D42" i="6"/>
  <c r="G42" i="6"/>
  <c r="E42" i="6"/>
  <c r="M42" i="6"/>
  <c r="N42" i="6"/>
  <c r="C31" i="5"/>
  <c r="K31" i="5"/>
  <c r="S31" i="5"/>
  <c r="F31" i="5"/>
  <c r="D31" i="5"/>
  <c r="L31" i="5"/>
  <c r="E31" i="5"/>
  <c r="M31" i="5"/>
  <c r="N31" i="5"/>
  <c r="G31" i="5"/>
  <c r="O31" i="5"/>
  <c r="R31" i="5"/>
  <c r="H31" i="5"/>
  <c r="P31" i="5"/>
  <c r="I31" i="5"/>
  <c r="Q31" i="5"/>
  <c r="J31" i="5"/>
  <c r="G35" i="5"/>
  <c r="O35" i="5"/>
  <c r="J35" i="5"/>
  <c r="F35" i="5"/>
  <c r="H35" i="5"/>
  <c r="P35" i="5"/>
  <c r="E35" i="5"/>
  <c r="I35" i="5"/>
  <c r="Q35" i="5"/>
  <c r="R35" i="5"/>
  <c r="M35" i="5"/>
  <c r="C35" i="5"/>
  <c r="K35" i="5"/>
  <c r="S35" i="5"/>
  <c r="D35" i="5"/>
  <c r="L35" i="5"/>
  <c r="N35" i="5"/>
  <c r="C39" i="5"/>
  <c r="K39" i="5"/>
  <c r="S39" i="5"/>
  <c r="F39" i="5"/>
  <c r="J39" i="5"/>
  <c r="D39" i="5"/>
  <c r="L39" i="5"/>
  <c r="I39" i="5"/>
  <c r="E39" i="5"/>
  <c r="M39" i="5"/>
  <c r="N39" i="5"/>
  <c r="G39" i="5"/>
  <c r="O39" i="5"/>
  <c r="R39" i="5"/>
  <c r="H39" i="5"/>
  <c r="P39" i="5"/>
  <c r="Q39" i="5"/>
  <c r="G43" i="5"/>
  <c r="O43" i="5"/>
  <c r="P43" i="5"/>
  <c r="J43" i="5"/>
  <c r="K43" i="5"/>
  <c r="H43" i="5"/>
  <c r="M43" i="5"/>
  <c r="F43" i="5"/>
  <c r="I43" i="5"/>
  <c r="Q43" i="5"/>
  <c r="R43" i="5"/>
  <c r="C43" i="5"/>
  <c r="E43" i="5"/>
  <c r="N43" i="5"/>
  <c r="S43" i="5"/>
  <c r="D43" i="5"/>
  <c r="L43" i="5"/>
  <c r="C31" i="6"/>
  <c r="K31" i="6"/>
  <c r="S31" i="6"/>
  <c r="D31" i="6"/>
  <c r="L31" i="6"/>
  <c r="N31" i="6"/>
  <c r="R31" i="6"/>
  <c r="E31" i="6"/>
  <c r="M31" i="6"/>
  <c r="F31" i="6"/>
  <c r="G31" i="6"/>
  <c r="O31" i="6"/>
  <c r="H31" i="6"/>
  <c r="P31" i="6"/>
  <c r="I31" i="6"/>
  <c r="Q31" i="6"/>
  <c r="J31" i="6"/>
  <c r="G35" i="6"/>
  <c r="O35" i="6"/>
  <c r="J35" i="6"/>
  <c r="C35" i="6"/>
  <c r="H35" i="6"/>
  <c r="P35" i="6"/>
  <c r="R35" i="6"/>
  <c r="N35" i="6"/>
  <c r="I35" i="6"/>
  <c r="Q35" i="6"/>
  <c r="K35" i="6"/>
  <c r="S35" i="6"/>
  <c r="F35" i="6"/>
  <c r="D35" i="6"/>
  <c r="L35" i="6"/>
  <c r="E35" i="6"/>
  <c r="M35" i="6"/>
  <c r="C39" i="6"/>
  <c r="K39" i="6"/>
  <c r="S39" i="6"/>
  <c r="N39" i="6"/>
  <c r="O39" i="6"/>
  <c r="D39" i="6"/>
  <c r="L39" i="6"/>
  <c r="F39" i="6"/>
  <c r="G39" i="6"/>
  <c r="E39" i="6"/>
  <c r="M39" i="6"/>
  <c r="R39" i="6"/>
  <c r="H39" i="6"/>
  <c r="P39" i="6"/>
  <c r="I39" i="6"/>
  <c r="Q39" i="6"/>
  <c r="J39" i="6"/>
  <c r="G43" i="6"/>
  <c r="O43" i="6"/>
  <c r="I43" i="6"/>
  <c r="R43" i="6"/>
  <c r="C43" i="6"/>
  <c r="H43" i="6"/>
  <c r="P43" i="6"/>
  <c r="Q43" i="6"/>
  <c r="J43" i="6"/>
  <c r="S43" i="6"/>
  <c r="E43" i="6"/>
  <c r="F43" i="6"/>
  <c r="K43" i="6"/>
  <c r="M43" i="6"/>
  <c r="D43" i="6"/>
  <c r="L43" i="6"/>
  <c r="N4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<sst xmlns="http://schemas.openxmlformats.org/spreadsheetml/2006/main" count="155" uniqueCount="52">
  <si>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</si>
  <si>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</si>
  <si>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</si>
  <si>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</si>
  <si>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</si>
  <si>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</si>
  <si>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</si>
  <si>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</si>
  <si>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</si>
  <si>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</si>
  <si>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</si>
  <si>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</si>
  <si>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</si>
  <si>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</si>
  <si>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</si>
  <si>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</si>
  <si>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</si>
  <si>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</si>
  <si>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</si>
  <si>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</si>
  <si>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</si>
  <si>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</si>
  <si>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</si>
  <si>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</si>
  <si>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</si>
  <si>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</si>
  <si>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</si>
  <si>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</si>
  <si>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</si>
  <si>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</si>
  <si>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</si>
  <si>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</si>
  <si>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</si>
  <si>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</si>
  <si>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</si>
  <si>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</si>
  <si>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</si>
  <si>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</si>
  <si>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</si>
  <si>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</si>
  <si>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</si>
  <si>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</si>
  <si>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</si>
  <si>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</si>
  <si>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</si>
  <si>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</si>
  <si>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</si>
  <si>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</si>
  <si>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</si>
  <si>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</si>
  <si>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Gridwald</t>
  </si>
  <si>
    <t xml:space="preserve">    H. Jost, Ch. von Grünigen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</si>
</sst>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T12" sqref="T12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40030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29">
        <v>18</v>
      </c>
      <c r="B9" s="30">
        <v>0.3</v>
      </c>
      <c r="C9" s="31">
        <v>12</v>
      </c>
      <c r="D9" s="31">
        <v>1</v>
      </c>
      <c r="E9" s="7"/>
      <c r="F9" s="7"/>
      <c r="G9" s="7"/>
      <c r="H9" s="7"/>
      <c r="I9" s="31">
        <v>26</v>
      </c>
      <c r="J9" s="31">
        <v>13</v>
      </c>
      <c r="K9" s="31">
        <v>2</v>
      </c>
      <c r="L9" s="7"/>
      <c r="M9" s="7"/>
      <c r="N9" s="7"/>
      <c r="O9" s="31">
        <v>2</v>
      </c>
      <c r="P9" s="7"/>
      <c r="Q9" s="7"/>
      <c r="R9" s="7"/>
      <c r="S9" s="7"/>
    </row>
    <row r="10" spans="1:19" x14ac:dyDescent="0.25">
      <c r="A10" s="29">
        <v>20</v>
      </c>
      <c r="B10" s="30">
        <v>0.4</v>
      </c>
      <c r="C10" s="31"/>
      <c r="D10" s="31"/>
      <c r="E10" s="8"/>
      <c r="F10" s="8"/>
      <c r="G10" s="8"/>
      <c r="H10" s="8"/>
      <c r="I10" s="31"/>
      <c r="J10" s="31"/>
      <c r="K10" s="31"/>
      <c r="L10" s="8"/>
      <c r="M10" s="8"/>
      <c r="N10" s="8"/>
      <c r="O10" s="31"/>
      <c r="P10" s="8"/>
      <c r="Q10" s="8"/>
      <c r="R10" s="8"/>
      <c r="S10" s="8"/>
    </row>
    <row r="11" spans="1:19" x14ac:dyDescent="0.25">
      <c r="A11" s="29">
        <v>22</v>
      </c>
      <c r="B11" s="30">
        <v>0.5</v>
      </c>
      <c r="C11" s="31">
        <v>14</v>
      </c>
      <c r="D11" s="31"/>
      <c r="E11" s="8"/>
      <c r="F11" s="8"/>
      <c r="G11" s="8"/>
      <c r="H11" s="8"/>
      <c r="I11" s="31">
        <v>22</v>
      </c>
      <c r="J11" s="31">
        <v>18</v>
      </c>
      <c r="K11" s="31"/>
      <c r="L11" s="8"/>
      <c r="M11" s="8"/>
      <c r="N11" s="8"/>
      <c r="O11" s="31"/>
      <c r="P11" s="8"/>
      <c r="Q11" s="8"/>
      <c r="R11" s="8"/>
      <c r="S11" s="8"/>
    </row>
    <row r="12" spans="1:19" x14ac:dyDescent="0.25">
      <c r="A12" s="29">
        <v>24</v>
      </c>
      <c r="B12" s="30">
        <v>0.6</v>
      </c>
      <c r="C12" s="31"/>
      <c r="D12" s="31"/>
      <c r="E12" s="8"/>
      <c r="F12" s="8"/>
      <c r="G12" s="8"/>
      <c r="H12" s="8"/>
      <c r="I12" s="31"/>
      <c r="J12" s="31"/>
      <c r="K12" s="31"/>
      <c r="L12" s="8"/>
      <c r="M12" s="8"/>
      <c r="N12" s="8"/>
      <c r="O12" s="31"/>
      <c r="P12" s="8"/>
      <c r="Q12" s="8"/>
      <c r="R12" s="8"/>
      <c r="S12" s="8"/>
    </row>
    <row r="13" spans="1:19" x14ac:dyDescent="0.25">
      <c r="A13" s="29">
        <v>26</v>
      </c>
      <c r="B13" s="30">
        <v>0.7</v>
      </c>
      <c r="C13" s="31">
        <v>17</v>
      </c>
      <c r="D13" s="31"/>
      <c r="E13" s="8"/>
      <c r="F13" s="8"/>
      <c r="G13" s="8"/>
      <c r="H13" s="8"/>
      <c r="I13" s="31">
        <v>26</v>
      </c>
      <c r="J13" s="31">
        <v>20</v>
      </c>
      <c r="K13" s="31">
        <v>3</v>
      </c>
      <c r="L13" s="8"/>
      <c r="M13" s="8"/>
      <c r="N13" s="8"/>
      <c r="O13" s="31"/>
      <c r="P13" s="8"/>
      <c r="Q13" s="8"/>
      <c r="R13" s="8"/>
      <c r="S13" s="8"/>
    </row>
    <row r="14" spans="1:19" x14ac:dyDescent="0.25">
      <c r="A14" s="29">
        <v>28</v>
      </c>
      <c r="B14" s="30">
        <v>0.8</v>
      </c>
      <c r="C14" s="31"/>
      <c r="D14" s="31"/>
      <c r="E14" s="8"/>
      <c r="F14" s="8"/>
      <c r="G14" s="8"/>
      <c r="H14" s="8"/>
      <c r="I14" s="31"/>
      <c r="J14" s="31"/>
      <c r="K14" s="31"/>
      <c r="L14" s="8"/>
      <c r="M14" s="8"/>
      <c r="N14" s="8"/>
      <c r="O14" s="31"/>
      <c r="P14" s="8"/>
      <c r="Q14" s="8"/>
      <c r="R14" s="8"/>
      <c r="S14" s="8"/>
    </row>
    <row r="15" spans="1:19" x14ac:dyDescent="0.25">
      <c r="A15" s="29">
        <v>30</v>
      </c>
      <c r="B15" s="30">
        <v>1</v>
      </c>
      <c r="C15" s="31">
        <v>12</v>
      </c>
      <c r="D15" s="31">
        <v>1</v>
      </c>
      <c r="E15" s="8"/>
      <c r="F15" s="8"/>
      <c r="G15" s="8"/>
      <c r="H15" s="8"/>
      <c r="I15" s="31">
        <v>25</v>
      </c>
      <c r="J15" s="31">
        <v>17</v>
      </c>
      <c r="K15" s="31">
        <v>4</v>
      </c>
      <c r="L15" s="8"/>
      <c r="M15" s="8"/>
      <c r="N15" s="8"/>
      <c r="O15" s="31">
        <v>1</v>
      </c>
      <c r="P15" s="8"/>
      <c r="Q15" s="8"/>
      <c r="R15" s="8"/>
      <c r="S15" s="8"/>
    </row>
    <row r="16" spans="1:19" x14ac:dyDescent="0.25">
      <c r="A16" s="29">
        <v>32</v>
      </c>
      <c r="B16" s="30">
        <v>1.1499999999999999</v>
      </c>
      <c r="C16" s="31"/>
      <c r="D16" s="31"/>
      <c r="E16" s="8"/>
      <c r="F16" s="8"/>
      <c r="G16" s="8"/>
      <c r="H16" s="8"/>
      <c r="I16" s="31"/>
      <c r="J16" s="31"/>
      <c r="K16" s="31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29">
        <v>34</v>
      </c>
      <c r="B17" s="30">
        <v>1.3</v>
      </c>
      <c r="C17" s="31">
        <v>9</v>
      </c>
      <c r="D17" s="31">
        <v>4</v>
      </c>
      <c r="E17" s="8"/>
      <c r="F17" s="8"/>
      <c r="G17" s="8"/>
      <c r="H17" s="8"/>
      <c r="I17" s="31">
        <v>26</v>
      </c>
      <c r="J17" s="31">
        <v>11</v>
      </c>
      <c r="K17" s="31">
        <v>3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29">
        <v>36</v>
      </c>
      <c r="B18" s="30">
        <v>1.45</v>
      </c>
      <c r="C18" s="31"/>
      <c r="D18" s="31"/>
      <c r="E18" s="8"/>
      <c r="F18" s="8"/>
      <c r="G18" s="8"/>
      <c r="H18" s="8"/>
      <c r="I18" s="31"/>
      <c r="J18" s="31"/>
      <c r="K18" s="31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29">
        <v>38</v>
      </c>
      <c r="B19" s="30">
        <v>1.65</v>
      </c>
      <c r="C19" s="31">
        <v>5</v>
      </c>
      <c r="D19" s="31"/>
      <c r="E19" s="8"/>
      <c r="F19" s="8"/>
      <c r="G19" s="8"/>
      <c r="H19" s="8"/>
      <c r="I19" s="31">
        <v>13</v>
      </c>
      <c r="J19" s="31">
        <v>2</v>
      </c>
      <c r="K19" s="31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29">
        <v>40</v>
      </c>
      <c r="B20" s="30">
        <v>1.85</v>
      </c>
      <c r="C20" s="31"/>
      <c r="D20" s="31"/>
      <c r="E20" s="8"/>
      <c r="F20" s="8"/>
      <c r="G20" s="8"/>
      <c r="H20" s="8"/>
      <c r="I20" s="31"/>
      <c r="J20" s="31"/>
      <c r="K20" s="31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29">
        <v>42</v>
      </c>
      <c r="B21" s="30">
        <v>2.0499999999999998</v>
      </c>
      <c r="C21" s="31">
        <v>3</v>
      </c>
      <c r="D21" s="31">
        <v>1</v>
      </c>
      <c r="E21" s="8"/>
      <c r="F21" s="8"/>
      <c r="G21" s="8"/>
      <c r="H21" s="8"/>
      <c r="I21" s="31">
        <v>12</v>
      </c>
      <c r="J21" s="31">
        <v>1</v>
      </c>
      <c r="K21" s="31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29">
        <v>44</v>
      </c>
      <c r="B22" s="30">
        <v>2.25</v>
      </c>
      <c r="C22" s="31"/>
      <c r="D22" s="31"/>
      <c r="E22" s="8"/>
      <c r="F22" s="8"/>
      <c r="G22" s="8"/>
      <c r="H22" s="8"/>
      <c r="I22" s="31"/>
      <c r="J22" s="8"/>
      <c r="K22" s="31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29">
        <v>46</v>
      </c>
      <c r="B23" s="30">
        <v>2.4500000000000002</v>
      </c>
      <c r="C23" s="31">
        <v>3</v>
      </c>
      <c r="D23" s="31">
        <v>2</v>
      </c>
      <c r="E23" s="8"/>
      <c r="F23" s="8"/>
      <c r="G23" s="8"/>
      <c r="H23" s="8"/>
      <c r="I23" s="31">
        <v>4</v>
      </c>
      <c r="J23" s="8"/>
      <c r="K23" s="31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29">
        <v>48</v>
      </c>
      <c r="B24" s="30">
        <v>2.7</v>
      </c>
      <c r="C24" s="31"/>
      <c r="D24" s="31"/>
      <c r="E24" s="8"/>
      <c r="F24" s="8"/>
      <c r="G24" s="8"/>
      <c r="H24" s="8"/>
      <c r="I24" s="31"/>
      <c r="J24" s="8"/>
      <c r="K24" s="31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29">
        <v>50</v>
      </c>
      <c r="B25" s="30">
        <v>2.95</v>
      </c>
      <c r="C25" s="31">
        <v>3</v>
      </c>
      <c r="D25" s="31">
        <v>2</v>
      </c>
      <c r="E25" s="8"/>
      <c r="F25" s="8"/>
      <c r="G25" s="8"/>
      <c r="H25" s="8"/>
      <c r="I25" s="31">
        <v>1</v>
      </c>
      <c r="J25" s="8"/>
      <c r="K25" s="31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29">
        <v>52</v>
      </c>
      <c r="B26" s="30">
        <v>3.2</v>
      </c>
      <c r="C26" s="31"/>
      <c r="D26" s="31"/>
      <c r="E26" s="8"/>
      <c r="F26" s="8"/>
      <c r="G26" s="8"/>
      <c r="H26" s="8"/>
      <c r="I26" s="31"/>
      <c r="J26" s="8"/>
      <c r="K26" s="31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29">
        <v>54</v>
      </c>
      <c r="B27" s="30">
        <v>3.5</v>
      </c>
      <c r="C27" s="31">
        <v>3</v>
      </c>
      <c r="D27" s="31">
        <v>3</v>
      </c>
      <c r="E27" s="8"/>
      <c r="F27" s="8"/>
      <c r="G27" s="8"/>
      <c r="H27" s="8"/>
      <c r="I27" s="31">
        <v>1</v>
      </c>
      <c r="J27" s="8"/>
      <c r="K27" s="31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29">
        <v>56</v>
      </c>
      <c r="B28" s="30">
        <v>3.8</v>
      </c>
      <c r="C28" s="31"/>
      <c r="D28" s="31"/>
      <c r="E28" s="8"/>
      <c r="F28" s="8"/>
      <c r="G28" s="8"/>
      <c r="H28" s="8"/>
      <c r="I28" s="31"/>
      <c r="J28" s="8"/>
      <c r="K28" s="31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29">
        <v>58</v>
      </c>
      <c r="B29" s="30">
        <v>4.0999999999999996</v>
      </c>
      <c r="C29" s="31">
        <v>2</v>
      </c>
      <c r="D29" s="31"/>
      <c r="E29" s="8"/>
      <c r="F29" s="8"/>
      <c r="G29" s="8"/>
      <c r="H29" s="8"/>
      <c r="I29" s="31">
        <v>1</v>
      </c>
      <c r="J29" s="8"/>
      <c r="K29" s="31">
        <v>1</v>
      </c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29">
        <v>60</v>
      </c>
      <c r="B30" s="30">
        <v>4.4000000000000004</v>
      </c>
      <c r="C30" s="31"/>
      <c r="D30" s="31"/>
      <c r="E30" s="8"/>
      <c r="F30" s="8"/>
      <c r="G30" s="8"/>
      <c r="H30" s="8"/>
      <c r="I30" s="31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29">
        <v>62</v>
      </c>
      <c r="B31" s="30">
        <v>4.7</v>
      </c>
      <c r="C31" s="31">
        <v>1</v>
      </c>
      <c r="D31" s="31">
        <v>4</v>
      </c>
      <c r="E31" s="8"/>
      <c r="F31" s="8"/>
      <c r="G31" s="8"/>
      <c r="H31" s="8"/>
      <c r="I31" s="31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29">
        <v>64</v>
      </c>
      <c r="B32" s="30">
        <v>5.05</v>
      </c>
      <c r="C32" s="31"/>
      <c r="D32" s="31"/>
      <c r="E32" s="8"/>
      <c r="F32" s="8"/>
      <c r="G32" s="8"/>
      <c r="H32" s="8"/>
      <c r="I32" s="31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29">
        <v>66</v>
      </c>
      <c r="B33" s="30">
        <v>5.4</v>
      </c>
      <c r="C33" s="31"/>
      <c r="D33" s="31">
        <v>2</v>
      </c>
      <c r="E33" s="8"/>
      <c r="F33" s="8"/>
      <c r="G33" s="8"/>
      <c r="H33" s="8"/>
      <c r="I33" s="31">
        <v>1</v>
      </c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29">
        <v>68</v>
      </c>
      <c r="B34" s="30">
        <v>5.7</v>
      </c>
      <c r="C34" s="31"/>
      <c r="D34" s="31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29">
        <v>70</v>
      </c>
      <c r="B35" s="30">
        <v>6.1</v>
      </c>
      <c r="C35" s="31"/>
      <c r="D35" s="3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29">
        <v>72</v>
      </c>
      <c r="B36" s="30">
        <v>6.5</v>
      </c>
      <c r="C36" s="31"/>
      <c r="D36" s="3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29">
        <v>74</v>
      </c>
      <c r="B37" s="30">
        <v>6.9</v>
      </c>
      <c r="C37" s="31">
        <v>1</v>
      </c>
      <c r="D37" s="31">
        <v>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29">
        <v>76</v>
      </c>
      <c r="B38" s="30">
        <v>7.3</v>
      </c>
      <c r="C38" s="31"/>
      <c r="D38" s="3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29">
        <v>78</v>
      </c>
      <c r="B39" s="30">
        <v>7.7</v>
      </c>
      <c r="C39" s="31"/>
      <c r="D39" s="31">
        <v>1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29">
        <v>80</v>
      </c>
      <c r="B40" s="30">
        <v>8.1</v>
      </c>
      <c r="C40" s="31"/>
      <c r="D40" s="31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29">
        <v>82</v>
      </c>
      <c r="B41" s="30">
        <v>8.5</v>
      </c>
      <c r="C41" s="31"/>
      <c r="D41" s="31">
        <v>3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29">
        <v>84</v>
      </c>
      <c r="B42" s="30">
        <v>9</v>
      </c>
      <c r="C42" s="31"/>
      <c r="D42" s="31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29">
        <v>86</v>
      </c>
      <c r="B43" s="30">
        <v>9.6</v>
      </c>
      <c r="C43" s="31"/>
      <c r="D43" s="31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29">
        <v>94</v>
      </c>
      <c r="B44" s="30">
        <v>11</v>
      </c>
      <c r="C44" s="31"/>
      <c r="D44" s="31">
        <v>1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29">
        <v>97</v>
      </c>
      <c r="B45" s="30">
        <v>11.5</v>
      </c>
      <c r="C45" s="31"/>
      <c r="D45" s="31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85</v>
      </c>
      <c r="D54" s="12">
        <f t="shared" ref="D54:S54" si="0">SUM(D9:D51)</f>
        <v>28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158</v>
      </c>
      <c r="J54" s="12">
        <f t="shared" si="0"/>
        <v>82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369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85</v>
      </c>
      <c r="D55" s="20">
        <f t="shared" ref="D55:S55" si="3">ROUND(D54/$B$6, 1)</f>
        <v>28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158</v>
      </c>
      <c r="J55" s="20">
        <f t="shared" si="3"/>
        <v>82</v>
      </c>
      <c r="K55" s="20">
        <f t="shared" si="3"/>
        <v>13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369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7.42</v>
      </c>
      <c r="D56" s="22">
        <f>ROUND('Berechnungen Grundflaeche'!D53, 2)</f>
        <v>8.26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11.84</v>
      </c>
      <c r="J56" s="22">
        <f>ROUND('Berechnungen Grundflaeche'!J53, 2)</f>
        <v>4.6399999999999997</v>
      </c>
      <c r="K56" s="22">
        <f>ROUND('Berechnungen Grundflaeche'!K53, 2)</f>
        <v>1.03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0.12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33.299999999999997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7.42</v>
      </c>
      <c r="D57" s="22">
        <f>ROUND('Berechnungen Grundflaeche'!D54, 2)</f>
        <v>8.26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11.84</v>
      </c>
      <c r="J57" s="22">
        <f>ROUND('Berechnungen Grundflaeche'!J54, 2)</f>
        <v>4.6399999999999997</v>
      </c>
      <c r="K57" s="22">
        <f>ROUND('Berechnungen Grundflaeche'!K54, 2)</f>
        <v>1.03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0.12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33.299999999999997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22</v>
      </c>
      <c r="D58" s="24">
        <f>ROUND(100 * 'Berechnungen Grundflaeche'!D55,0)</f>
        <v>25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36</v>
      </c>
      <c r="J58" s="24">
        <f>ROUND(100 * 'Berechnungen Grundflaeche'!J55,0)</f>
        <v>14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107.1</v>
      </c>
      <c r="D59" s="26">
        <f>ROUND('Berechnungen Vorrat'!D53, 1)</f>
        <v>129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167.6</v>
      </c>
      <c r="J59" s="26">
        <f>ROUND('Berechnungen Vorrat'!J53, 1)</f>
        <v>63.6</v>
      </c>
      <c r="K59" s="26">
        <f>ROUND('Berechnungen Vorrat'!K53, 1)</f>
        <v>14.7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1.6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484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107.1</v>
      </c>
      <c r="D60" s="26">
        <f>ROUND('Berechnungen Vorrat'!D54, 1)</f>
        <v>129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167.6</v>
      </c>
      <c r="J60" s="26">
        <f>ROUND('Berechnungen Vorrat'!J54, 1)</f>
        <v>63.6</v>
      </c>
      <c r="K60" s="26">
        <f>ROUND('Berechnungen Vorrat'!K54, 1)</f>
        <v>14.7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1.6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484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22</v>
      </c>
      <c r="D61" s="24">
        <f>ROUND(100 * 'Berechnungen Vorrat'!D55, 0)</f>
        <v>27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35</v>
      </c>
      <c r="J61" s="24">
        <f>ROUND(100 * 'Berechnungen Vorrat'!J55, 0)</f>
        <v>13</v>
      </c>
      <c r="K61" s="24">
        <f>ROUND(100 * 'Berechnungen Vorrat'!K55, 0)</f>
        <v>3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Kluppierungsprotokoll!C9/$B$6</f>
        <v>12</v>
      </c>
      <c r="D9" s="7">
        <f>Kluppierungsprotokoll!D9/$B$6</f>
        <v>1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26</v>
      </c>
      <c r="J9" s="7">
        <f>Kluppierungsprotokoll!J9/$B$6</f>
        <v>13</v>
      </c>
      <c r="K9" s="7">
        <f>Kluppierungsprotokoll!K9/$B$6</f>
        <v>2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2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Kluppierungsprotokoll!C11/$B$6</f>
        <v>14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22</v>
      </c>
      <c r="J11" s="8">
        <f>Kluppierungsprotokoll!J11/$B$6</f>
        <v>18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Kluppierungsprotokoll!C13/$B$6</f>
        <v>17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26</v>
      </c>
      <c r="J13" s="8">
        <f>Kluppierungsprotokoll!J13/$B$6</f>
        <v>20</v>
      </c>
      <c r="K13" s="8">
        <f>Kluppierungsprotokoll!K13/$B$6</f>
        <v>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Kluppierungsprotokoll!C15/$B$6</f>
        <v>12</v>
      </c>
      <c r="D15" s="8">
        <f>Kluppierungsprotokoll!D15/$B$6</f>
        <v>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25</v>
      </c>
      <c r="J15" s="8">
        <f>Kluppierungsprotokoll!J15/$B$6</f>
        <v>17</v>
      </c>
      <c r="K15" s="8">
        <f>Kluppierungsprotokoll!K15/$B$6</f>
        <v>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1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Kluppierungsprotokoll!C17/$B$6</f>
        <v>9</v>
      </c>
      <c r="D17" s="8">
        <f>Kluppierungsprotokoll!D17/$B$6</f>
        <v>4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26</v>
      </c>
      <c r="J17" s="8">
        <f>Kluppierungsprotokoll!J17/$B$6</f>
        <v>11</v>
      </c>
      <c r="K17" s="8">
        <f>Kluppierungsprotokoll!K17/$B$6</f>
        <v>3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Kluppierungsprotokoll!C19/$B$6</f>
        <v>5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13</v>
      </c>
      <c r="J19" s="8">
        <f>Kluppierungsprotokoll!J19/$B$6</f>
        <v>2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Kluppierungsprotokoll!C21/$B$6</f>
        <v>3</v>
      </c>
      <c r="D21" s="8">
        <f>Kluppierungsprotokoll!D21/$B$6</f>
        <v>1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12</v>
      </c>
      <c r="J21" s="8">
        <f>Kluppierungsprotokoll!J21/$B$6</f>
        <v>1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Kluppierungsprotokoll!C23/$B$6</f>
        <v>3</v>
      </c>
      <c r="D23" s="8">
        <f>Kluppierungsprotokoll!D23/$B$6</f>
        <v>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4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Kluppierungsprotokoll!C25/$B$6</f>
        <v>3</v>
      </c>
      <c r="D25" s="8">
        <f>Kluppierungsprotokoll!D25/$B$6</f>
        <v>2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1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Kluppierungsprotokoll!C27/$B$6</f>
        <v>3</v>
      </c>
      <c r="D27" s="8">
        <f>Kluppierungsprotokoll!D27/$B$6</f>
        <v>3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1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Kluppierungsprotokoll!C29/$B$6</f>
        <v>2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1</v>
      </c>
      <c r="J29" s="8">
        <f>Kluppierungsprotokoll!J29/$B$6</f>
        <v>0</v>
      </c>
      <c r="K29" s="8">
        <f>Kluppierungsprotokoll!K29/$B$6</f>
        <v>1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Kluppierungsprotokoll!C31/$B$6</f>
        <v>1</v>
      </c>
      <c r="D31" s="8">
        <f>Kluppierungsprotokoll!D31/$B$6</f>
        <v>4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Kluppierungsprotokoll!C33/$B$6</f>
        <v>0</v>
      </c>
      <c r="D33" s="8">
        <f>Kluppierungsprotokoll!D33/$B$6</f>
        <v>2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1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Kluppierungsprotokoll!C37/$B$6</f>
        <v>1</v>
      </c>
      <c r="D37" s="8">
        <f>Kluppierungsprotokoll!D37/$B$6</f>
        <v>2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Kluppierungsprotokoll!C39/$B$6</f>
        <v>0</v>
      </c>
      <c r="D39" s="8">
        <f>Kluppierungsprotokoll!D39/$B$6</f>
        <v>1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Kluppierungsprotokoll!C41/$B$6</f>
        <v>0</v>
      </c>
      <c r="D41" s="8">
        <f>Kluppierungsprotokoll!D41/$B$6</f>
        <v>3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Kluppierungsprotokoll!C44/$B$6</f>
        <v>0</v>
      </c>
      <c r="D44" s="8">
        <f>Kluppierungsprotokoll!D44/$B$6</f>
        <v>1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Kluppierungsprotokoll!C45/$B$6</f>
        <v>0</v>
      </c>
      <c r="D45" s="8">
        <f>Kluppierungsprotokoll!D45/$B$6</f>
        <v>1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Kluppierungsprotokoll!C9*($A9/200)^2*PI()</f>
        <v>0.30536280592892789</v>
      </c>
      <c r="D9" s="7">
        <f>Kluppierungsprotokoll!D9*($A9/200)^2*PI()</f>
        <v>2.5446900494077322E-2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0.66161941284601034</v>
      </c>
      <c r="J9" s="7">
        <f>Kluppierungsprotokoll!J9*($A9/200)^2*PI()</f>
        <v>0.33080970642300517</v>
      </c>
      <c r="K9" s="7">
        <f>Kluppierungsprotokoll!K9*($A9/200)^2*PI()</f>
        <v>5.0893800988154644E-2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5.0893800988154644E-2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Kluppierungsprotokoll!C11*($A11/200)^2*PI()</f>
        <v>0.53218579551811096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0.83629196438560294</v>
      </c>
      <c r="J11" s="8">
        <f>Kluppierungsprotokoll!J11*($A11/200)^2*PI()</f>
        <v>0.68423887995185695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Kluppierungsprotokoll!C13*($A13/200)^2*PI()</f>
        <v>0.90257956937634776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1.3804158119873553</v>
      </c>
      <c r="J13" s="8">
        <f>Kluppierungsprotokoll!J13*($A13/200)^2*PI()</f>
        <v>1.0618583169133502</v>
      </c>
      <c r="K13" s="8">
        <f>Kluppierungsprotokoll!K13*($A13/200)^2*PI()</f>
        <v>0.15927874753700255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Kluppierungsprotokoll!C15*($A15/200)^2*PI()</f>
        <v>0.84823001646924423</v>
      </c>
      <c r="D15" s="8">
        <f>Kluppierungsprotokoll!D15*($A15/200)^2*PI()</f>
        <v>7.0685834705770348E-2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1.7671458676442586</v>
      </c>
      <c r="J15" s="8">
        <f>Kluppierungsprotokoll!J15*($A15/200)^2*PI()</f>
        <v>1.201659189998096</v>
      </c>
      <c r="K15" s="8">
        <f>Kluppierungsprotokoll!K15*($A15/200)^2*PI()</f>
        <v>0.28274333882308139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7.0685834705770348E-2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Kluppierungsprotokoll!C17*($A17/200)^2*PI()</f>
        <v>0.8171282491987053</v>
      </c>
      <c r="D17" s="8">
        <f>Kluppierungsprotokoll!D17*($A17/200)^2*PI()</f>
        <v>0.36316811075498018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2.3605927199073711</v>
      </c>
      <c r="J17" s="8">
        <f>Kluppierungsprotokoll!J17*($A17/200)^2*PI()</f>
        <v>0.99871230457619542</v>
      </c>
      <c r="K17" s="8">
        <f>Kluppierungsprotokoll!K17*($A17/200)^2*PI()</f>
        <v>0.27237608306623512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Kluppierungsprotokoll!C19*($A19/200)^2*PI()</f>
        <v>0.56705747397295769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1.47434943232969</v>
      </c>
      <c r="J19" s="8">
        <f>Kluppierungsprotokoll!J19*($A19/200)^2*PI()</f>
        <v>0.22682298958918307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Kluppierungsprotokoll!C21*($A21/200)^2*PI()</f>
        <v>0.41563270806992952</v>
      </c>
      <c r="D21" s="8">
        <f>Kluppierungsprotokoll!D21*($A21/200)^2*PI()</f>
        <v>0.13854423602330987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1.6625308322797181</v>
      </c>
      <c r="J21" s="8">
        <f>Kluppierungsprotokoll!J21*($A21/200)^2*PI()</f>
        <v>0.13854423602330987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Kluppierungsprotokoll!C23*($A23/200)^2*PI()</f>
        <v>0.4985707541247002</v>
      </c>
      <c r="D23" s="8">
        <f>Kluppierungsprotokoll!D23*($A23/200)^2*PI()</f>
        <v>0.33238050274980013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0.66476100549960027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Kluppierungsprotokoll!C25*($A25/200)^2*PI()</f>
        <v>0.58904862254808621</v>
      </c>
      <c r="D25" s="8">
        <f>Kluppierungsprotokoll!D25*($A25/200)^2*PI()</f>
        <v>0.39269908169872414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0.19634954084936207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Kluppierungsprotokoll!C27*($A27/200)^2*PI()</f>
        <v>0.68706631334008772</v>
      </c>
      <c r="D27" s="8">
        <f>Kluppierungsprotokoll!D27*($A27/200)^2*PI()</f>
        <v>0.68706631334008772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0.22902210444669593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Kluppierungsprotokoll!C29*($A29/200)^2*PI()</f>
        <v>0.52841588433380315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0.26420794216690158</v>
      </c>
      <c r="J29" s="8">
        <f>Kluppierungsprotokoll!J29*($A29/200)^2*PI()</f>
        <v>0</v>
      </c>
      <c r="K29" s="8">
        <f>Kluppierungsprotokoll!K29*($A29/200)^2*PI()</f>
        <v>0.26420794216690158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Kluppierungsprotokoll!C31*($A31/200)^2*PI()</f>
        <v>0.30190705400997914</v>
      </c>
      <c r="D31" s="8">
        <f>Kluppierungsprotokoll!D31*($A31/200)^2*PI()</f>
        <v>1.2076282160399165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Kluppierungsprotokoll!C33*($A33/200)^2*PI()</f>
        <v>0</v>
      </c>
      <c r="D33" s="8">
        <f>Kluppierungsprotokoll!D33*($A33/200)^2*PI()</f>
        <v>0.68423887995185706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0.34211943997592853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Kluppierungsprotokoll!C37*($A37/200)^2*PI()</f>
        <v>0.43008403427644265</v>
      </c>
      <c r="D37" s="8">
        <f>Kluppierungsprotokoll!D37*($A37/200)^2*PI()</f>
        <v>0.8601680685528853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Kluppierungsprotokoll!C39*($A39/200)^2*PI()</f>
        <v>0</v>
      </c>
      <c r="D39" s="8">
        <f>Kluppierungsprotokoll!D39*($A39/200)^2*PI()</f>
        <v>0.4778362426110076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Kluppierungsprotokoll!C41*($A41/200)^2*PI()</f>
        <v>0</v>
      </c>
      <c r="D41" s="8">
        <f>Kluppierungsprotokoll!D41*($A41/200)^2*PI()</f>
        <v>1.5843051752053325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Kluppierungsprotokoll!C44*($A44/200)^2*PI()</f>
        <v>0</v>
      </c>
      <c r="D44" s="8">
        <f>Kluppierungsprotokoll!D44*($A44/200)^2*PI()</f>
        <v>0.69397781717798523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Kluppierungsprotokoll!C45*($A45/200)^2*PI()</f>
        <v>0</v>
      </c>
      <c r="D45" s="8">
        <f>Kluppierungsprotokoll!D45*($A45/200)^2*PI()</f>
        <v>0.73898113194065906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7.4232692811673235</v>
      </c>
      <c r="D53">
        <f t="shared" ref="D53:S53" si="0">SUM(D9:D51)</f>
        <v>8.2571265112463923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11.839406074318493</v>
      </c>
      <c r="J53">
        <f t="shared" si="0"/>
        <v>4.6426456234749969</v>
      </c>
      <c r="K53">
        <f t="shared" si="0"/>
        <v>1.0294999125813753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0.12157963569392499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33.313527038482512</v>
      </c>
    </row>
    <row r="54" spans="1:20" x14ac:dyDescent="0.25">
      <c r="A54" t="s">
        <v>24</v>
      </c>
      <c r="B54" t="s">
        <v>26</v>
      </c>
      <c r="C54">
        <f>C53/$B$6</f>
        <v>7.4232692811673235</v>
      </c>
      <c r="D54">
        <f t="shared" ref="D54:S54" si="1">D53/$B$6</f>
        <v>8.2571265112463923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11.839406074318493</v>
      </c>
      <c r="J54">
        <f t="shared" si="1"/>
        <v>4.6426456234749969</v>
      </c>
      <c r="K54">
        <f t="shared" si="1"/>
        <v>1.0294999125813753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0.12157963569392499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33.313527038482512</v>
      </c>
    </row>
    <row r="55" spans="1:20" x14ac:dyDescent="0.25">
      <c r="A55" t="s">
        <v>24</v>
      </c>
      <c r="B55" t="s">
        <v>31</v>
      </c>
      <c r="C55">
        <f>C54/$T54</f>
        <v>0.22283048182176107</v>
      </c>
      <c r="D55">
        <f t="shared" ref="D55:S55" si="2">D54/$T54</f>
        <v>0.24786107162138898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0.35539335299567842</v>
      </c>
      <c r="J55">
        <f t="shared" si="2"/>
        <v>0.13936217615480914</v>
      </c>
      <c r="K55">
        <f t="shared" si="2"/>
        <v>3.0903359809129078E-2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3.6495575972331253E-3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Kluppierungsprotokoll!C9*$B9</f>
        <v>3.5999999999999996</v>
      </c>
      <c r="D9" s="7">
        <f>Kluppierungsprotokoll!D9*$B9</f>
        <v>0.3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7.8</v>
      </c>
      <c r="J9" s="7">
        <f>Kluppierungsprotokoll!J9*$B9</f>
        <v>3.9</v>
      </c>
      <c r="K9" s="7">
        <f>Kluppierungsprotokoll!K9*$B9</f>
        <v>0.6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0.6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Kluppierungsprotokoll!C11*$B11</f>
        <v>7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11</v>
      </c>
      <c r="J11" s="8">
        <f>Kluppierungsprotokoll!J11*$B11</f>
        <v>9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Kluppierungsprotokoll!C13*$B13</f>
        <v>11.899999999999999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18.2</v>
      </c>
      <c r="J13" s="8">
        <f>Kluppierungsprotokoll!J13*$B13</f>
        <v>14</v>
      </c>
      <c r="K13" s="8">
        <f>Kluppierungsprotokoll!K13*$B13</f>
        <v>2.0999999999999996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Kluppierungsprotokoll!C15*$B15</f>
        <v>12</v>
      </c>
      <c r="D15" s="8">
        <f>Kluppierungsprotokoll!D15*$B15</f>
        <v>1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25</v>
      </c>
      <c r="J15" s="8">
        <f>Kluppierungsprotokoll!J15*$B15</f>
        <v>17</v>
      </c>
      <c r="K15" s="8">
        <f>Kluppierungsprotokoll!K15*$B15</f>
        <v>4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1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Kluppierungsprotokoll!C17*$B17</f>
        <v>11.700000000000001</v>
      </c>
      <c r="D17" s="8">
        <f>Kluppierungsprotokoll!D17*$B17</f>
        <v>5.2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33.800000000000004</v>
      </c>
      <c r="J17" s="8">
        <f>Kluppierungsprotokoll!J17*$B17</f>
        <v>14.3</v>
      </c>
      <c r="K17" s="8">
        <f>Kluppierungsprotokoll!K17*$B17</f>
        <v>3.9000000000000004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Kluppierungsprotokoll!C19*$B19</f>
        <v>8.25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21.45</v>
      </c>
      <c r="J19" s="8">
        <f>Kluppierungsprotokoll!J19*$B19</f>
        <v>3.3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Kluppierungsprotokoll!C21*$B21</f>
        <v>6.1499999999999995</v>
      </c>
      <c r="D21" s="8">
        <f>Kluppierungsprotokoll!D21*$B21</f>
        <v>2.0499999999999998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24.599999999999998</v>
      </c>
      <c r="J21" s="8">
        <f>Kluppierungsprotokoll!J21*$B21</f>
        <v>2.0499999999999998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Kluppierungsprotokoll!C23*$B23</f>
        <v>7.3500000000000005</v>
      </c>
      <c r="D23" s="8">
        <f>Kluppierungsprotokoll!D23*$B23</f>
        <v>4.9000000000000004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9.8000000000000007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Kluppierungsprotokoll!C25*$B25</f>
        <v>8.8500000000000014</v>
      </c>
      <c r="D25" s="8">
        <f>Kluppierungsprotokoll!D25*$B25</f>
        <v>5.9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2.95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Kluppierungsprotokoll!C27*$B27</f>
        <v>10.5</v>
      </c>
      <c r="D27" s="8">
        <f>Kluppierungsprotokoll!D27*$B27</f>
        <v>10.5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3.5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Kluppierungsprotokoll!C29*$B29</f>
        <v>8.1999999999999993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4.0999999999999996</v>
      </c>
      <c r="J29" s="8">
        <f>Kluppierungsprotokoll!J29*$B29</f>
        <v>0</v>
      </c>
      <c r="K29" s="8">
        <f>Kluppierungsprotokoll!K29*$B29</f>
        <v>4.0999999999999996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Kluppierungsprotokoll!C31*$B31</f>
        <v>4.7</v>
      </c>
      <c r="D31" s="8">
        <f>Kluppierungsprotokoll!D31*$B31</f>
        <v>18.8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Kluppierungsprotokoll!C33*$B33</f>
        <v>0</v>
      </c>
      <c r="D33" s="8">
        <f>Kluppierungsprotokoll!D33*$B33</f>
        <v>10.8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5.4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Kluppierungsprotokoll!C37*$B37</f>
        <v>6.9</v>
      </c>
      <c r="D37" s="8">
        <f>Kluppierungsprotokoll!D37*$B37</f>
        <v>13.8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Kluppierungsprotokoll!C39*$B39</f>
        <v>0</v>
      </c>
      <c r="D39" s="8">
        <f>Kluppierungsprotokoll!D39*$B39</f>
        <v>7.7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Kluppierungsprotokoll!C41*$B41</f>
        <v>0</v>
      </c>
      <c r="D41" s="8">
        <f>Kluppierungsprotokoll!D41*$B41</f>
        <v>25.5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Kluppierungsprotokoll!C44*$B44</f>
        <v>0</v>
      </c>
      <c r="D44" s="8">
        <f>Kluppierungsprotokoll!D44*$B44</f>
        <v>11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Kluppierungsprotokoll!C45*$B45</f>
        <v>0</v>
      </c>
      <c r="D45" s="8">
        <f>Kluppierungsprotokoll!D45*$B45</f>
        <v>11.5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107.10000000000002</v>
      </c>
      <c r="D53">
        <f t="shared" ref="D53:S53" si="0">SUM(D9:D51)</f>
        <v>128.94999999999999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167.60000000000002</v>
      </c>
      <c r="J53">
        <f t="shared" si="0"/>
        <v>63.55</v>
      </c>
      <c r="K53">
        <f t="shared" si="0"/>
        <v>14.7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483.50000000000006</v>
      </c>
    </row>
    <row r="54" spans="1:20" x14ac:dyDescent="0.25">
      <c r="A54" t="s">
        <v>25</v>
      </c>
      <c r="B54" t="s">
        <v>26</v>
      </c>
      <c r="C54">
        <f>C53/$B$6</f>
        <v>107.10000000000002</v>
      </c>
      <c r="D54">
        <f t="shared" ref="D54:S54" si="1">D53/$B$6</f>
        <v>128.94999999999999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167.60000000000002</v>
      </c>
      <c r="J54">
        <f t="shared" si="1"/>
        <v>63.55</v>
      </c>
      <c r="K54">
        <f t="shared" si="1"/>
        <v>14.7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1.6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483.50000000000006</v>
      </c>
    </row>
    <row r="55" spans="1:20" x14ac:dyDescent="0.25">
      <c r="A55" t="s">
        <v>25</v>
      </c>
      <c r="B55" t="s">
        <v>31</v>
      </c>
      <c r="C55">
        <f>C54/$T54</f>
        <v>0.22150982419855225</v>
      </c>
      <c r="D55">
        <f t="shared" ref="D55:S55" si="2">D54/$T54</f>
        <v>0.26670113753877966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0.34663908996897624</v>
      </c>
      <c r="J55">
        <f t="shared" si="2"/>
        <v>0.13143743536711477</v>
      </c>
      <c r="K55">
        <f t="shared" si="2"/>
        <v>3.0403309203722848E-2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3.3092037228541881E-3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2024-04-03T07:03:42Z</dcterms:modified>
</cp:coreProperties>
</file>