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37\2024.07.04_Mise en place\"/>
    </mc:Choice>
  </mc:AlternateContent>
  <bookViews>
    <workbookView xWindow="0" yWindow="0" windowWidth="51600" windowHeight="1770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4" i="2" l="1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I32" i="5" l="1"/>
  <c r="Q32" i="5"/>
  <c r="J32" i="5"/>
  <c r="R32" i="5"/>
  <c r="C32" i="5"/>
  <c r="K32" i="5"/>
  <c r="S32" i="5"/>
  <c r="H32" i="5"/>
  <c r="D32" i="5"/>
  <c r="L32" i="5"/>
  <c r="G32" i="5"/>
  <c r="E32" i="5"/>
  <c r="M32" i="5"/>
  <c r="F32" i="5"/>
  <c r="N32" i="5"/>
  <c r="O32" i="5"/>
  <c r="P32" i="5"/>
  <c r="E36" i="5"/>
  <c r="M36" i="5"/>
  <c r="S36" i="5"/>
  <c r="F36" i="5"/>
  <c r="N36" i="5"/>
  <c r="G36" i="5"/>
  <c r="O36" i="5"/>
  <c r="L36" i="5"/>
  <c r="H36" i="5"/>
  <c r="P36" i="5"/>
  <c r="K36" i="5"/>
  <c r="I36" i="5"/>
  <c r="Q36" i="5"/>
  <c r="J36" i="5"/>
  <c r="R36" i="5"/>
  <c r="C36" i="5"/>
  <c r="D36" i="5"/>
  <c r="E44" i="5"/>
  <c r="M44" i="5"/>
  <c r="F44" i="5"/>
  <c r="N44" i="5"/>
  <c r="D44" i="5"/>
  <c r="G44" i="5"/>
  <c r="O44" i="5"/>
  <c r="K44" i="5"/>
  <c r="H44" i="5"/>
  <c r="P44" i="5"/>
  <c r="I44" i="5"/>
  <c r="Q44" i="5"/>
  <c r="S44" i="5"/>
  <c r="L44" i="5"/>
  <c r="J44" i="5"/>
  <c r="R44" i="5"/>
  <c r="C44" i="5"/>
  <c r="I32" i="6"/>
  <c r="Q32" i="6"/>
  <c r="F32" i="6"/>
  <c r="G32" i="6"/>
  <c r="J32" i="6"/>
  <c r="R32" i="6"/>
  <c r="N32" i="6"/>
  <c r="C32" i="6"/>
  <c r="K32" i="6"/>
  <c r="S32" i="6"/>
  <c r="O32" i="6"/>
  <c r="D32" i="6"/>
  <c r="L32" i="6"/>
  <c r="E32" i="6"/>
  <c r="M32" i="6"/>
  <c r="H32" i="6"/>
  <c r="P32" i="6"/>
  <c r="I48" i="6"/>
  <c r="Q48" i="6"/>
  <c r="F48" i="6"/>
  <c r="J48" i="6"/>
  <c r="R48" i="6"/>
  <c r="E48" i="6"/>
  <c r="N48" i="6"/>
  <c r="C48" i="6"/>
  <c r="K48" i="6"/>
  <c r="S48" i="6"/>
  <c r="D48" i="6"/>
  <c r="L48" i="6"/>
  <c r="M48" i="6"/>
  <c r="P48" i="6"/>
  <c r="H48" i="6"/>
  <c r="O48" i="6"/>
  <c r="G48" i="6"/>
  <c r="I40" i="5"/>
  <c r="Q40" i="5"/>
  <c r="H40" i="5"/>
  <c r="J40" i="5"/>
  <c r="R40" i="5"/>
  <c r="O40" i="5"/>
  <c r="C40" i="5"/>
  <c r="K40" i="5"/>
  <c r="S40" i="5"/>
  <c r="P40" i="5"/>
  <c r="D40" i="5"/>
  <c r="L40" i="5"/>
  <c r="G40" i="5"/>
  <c r="E40" i="5"/>
  <c r="M40" i="5"/>
  <c r="F40" i="5"/>
  <c r="N40" i="5"/>
  <c r="I48" i="5"/>
  <c r="Q48" i="5"/>
  <c r="G48" i="5"/>
  <c r="J48" i="5"/>
  <c r="R48" i="5"/>
  <c r="M48" i="5"/>
  <c r="C48" i="5"/>
  <c r="K48" i="5"/>
  <c r="S48" i="5"/>
  <c r="E48" i="5"/>
  <c r="P48" i="5"/>
  <c r="D48" i="5"/>
  <c r="L48" i="5"/>
  <c r="O48" i="5"/>
  <c r="H48" i="5"/>
  <c r="F48" i="5"/>
  <c r="N48" i="5"/>
  <c r="E36" i="6"/>
  <c r="M36" i="6"/>
  <c r="C36" i="6"/>
  <c r="F36" i="6"/>
  <c r="N36" i="6"/>
  <c r="Q36" i="6"/>
  <c r="R36" i="6"/>
  <c r="S36" i="6"/>
  <c r="G36" i="6"/>
  <c r="O36" i="6"/>
  <c r="I36" i="6"/>
  <c r="K36" i="6"/>
  <c r="H36" i="6"/>
  <c r="P36" i="6"/>
  <c r="J36" i="6"/>
  <c r="D36" i="6"/>
  <c r="L36" i="6"/>
  <c r="I40" i="6"/>
  <c r="Q40" i="6"/>
  <c r="J40" i="6"/>
  <c r="R40" i="6"/>
  <c r="M40" i="6"/>
  <c r="N40" i="6"/>
  <c r="G40" i="6"/>
  <c r="C40" i="6"/>
  <c r="K40" i="6"/>
  <c r="S40" i="6"/>
  <c r="E40" i="6"/>
  <c r="O40" i="6"/>
  <c r="D40" i="6"/>
  <c r="L40" i="6"/>
  <c r="F40" i="6"/>
  <c r="P40" i="6"/>
  <c r="H40" i="6"/>
  <c r="E44" i="6"/>
  <c r="M44" i="6"/>
  <c r="R44" i="6"/>
  <c r="F44" i="6"/>
  <c r="N44" i="6"/>
  <c r="J44" i="6"/>
  <c r="G44" i="6"/>
  <c r="O44" i="6"/>
  <c r="I44" i="6"/>
  <c r="H44" i="6"/>
  <c r="P44" i="6"/>
  <c r="Q44" i="6"/>
  <c r="S44" i="6"/>
  <c r="L44" i="6"/>
  <c r="C44" i="6"/>
  <c r="D44" i="6"/>
  <c r="K44" i="6"/>
  <c r="H33" i="5"/>
  <c r="P33" i="5"/>
  <c r="I33" i="5"/>
  <c r="Q33" i="5"/>
  <c r="G33" i="5"/>
  <c r="J33" i="5"/>
  <c r="R33" i="5"/>
  <c r="C33" i="5"/>
  <c r="K33" i="5"/>
  <c r="S33" i="5"/>
  <c r="D33" i="5"/>
  <c r="L33" i="5"/>
  <c r="F33" i="5"/>
  <c r="O33" i="5"/>
  <c r="E33" i="5"/>
  <c r="M33" i="5"/>
  <c r="N33" i="5"/>
  <c r="D37" i="5"/>
  <c r="L37" i="5"/>
  <c r="E37" i="5"/>
  <c r="M37" i="5"/>
  <c r="C37" i="5"/>
  <c r="F37" i="5"/>
  <c r="N37" i="5"/>
  <c r="R37" i="5"/>
  <c r="G37" i="5"/>
  <c r="O37" i="5"/>
  <c r="S37" i="5"/>
  <c r="H37" i="5"/>
  <c r="P37" i="5"/>
  <c r="J37" i="5"/>
  <c r="K37" i="5"/>
  <c r="I37" i="5"/>
  <c r="Q37" i="5"/>
  <c r="H41" i="5"/>
  <c r="P41" i="5"/>
  <c r="N41" i="5"/>
  <c r="I41" i="5"/>
  <c r="Q41" i="5"/>
  <c r="J41" i="5"/>
  <c r="R41" i="5"/>
  <c r="C41" i="5"/>
  <c r="K41" i="5"/>
  <c r="S41" i="5"/>
  <c r="O41" i="5"/>
  <c r="D41" i="5"/>
  <c r="L41" i="5"/>
  <c r="F41" i="5"/>
  <c r="G41" i="5"/>
  <c r="E41" i="5"/>
  <c r="M41" i="5"/>
  <c r="D45" i="5"/>
  <c r="L45" i="5"/>
  <c r="R45" i="5"/>
  <c r="K45" i="5"/>
  <c r="E45" i="5"/>
  <c r="M45" i="5"/>
  <c r="J45" i="5"/>
  <c r="F45" i="5"/>
  <c r="N45" i="5"/>
  <c r="G45" i="5"/>
  <c r="O45" i="5"/>
  <c r="C45" i="5"/>
  <c r="H45" i="5"/>
  <c r="P45" i="5"/>
  <c r="I45" i="5"/>
  <c r="Q45" i="5"/>
  <c r="S45" i="5"/>
  <c r="H49" i="5"/>
  <c r="P49" i="5"/>
  <c r="D49" i="5"/>
  <c r="I49" i="5"/>
  <c r="Q49" i="5"/>
  <c r="F49" i="5"/>
  <c r="G49" i="5"/>
  <c r="J49" i="5"/>
  <c r="R49" i="5"/>
  <c r="C49" i="5"/>
  <c r="K49" i="5"/>
  <c r="S49" i="5"/>
  <c r="L49" i="5"/>
  <c r="E49" i="5"/>
  <c r="M49" i="5"/>
  <c r="N49" i="5"/>
  <c r="O49" i="5"/>
  <c r="H33" i="6"/>
  <c r="P33" i="6"/>
  <c r="M33" i="6"/>
  <c r="I33" i="6"/>
  <c r="Q33" i="6"/>
  <c r="D33" i="6"/>
  <c r="F33" i="6"/>
  <c r="J33" i="6"/>
  <c r="R33" i="6"/>
  <c r="C33" i="6"/>
  <c r="K33" i="6"/>
  <c r="S33" i="6"/>
  <c r="L33" i="6"/>
  <c r="E33" i="6"/>
  <c r="N33" i="6"/>
  <c r="O33" i="6"/>
  <c r="G33" i="6"/>
  <c r="D37" i="6"/>
  <c r="L37" i="6"/>
  <c r="I37" i="6"/>
  <c r="R37" i="6"/>
  <c r="E37" i="6"/>
  <c r="M37" i="6"/>
  <c r="P37" i="6"/>
  <c r="F37" i="6"/>
  <c r="N37" i="6"/>
  <c r="Q37" i="6"/>
  <c r="G37" i="6"/>
  <c r="O37" i="6"/>
  <c r="H37" i="6"/>
  <c r="J37" i="6"/>
  <c r="S37" i="6"/>
  <c r="C37" i="6"/>
  <c r="K37" i="6"/>
  <c r="H41" i="6"/>
  <c r="P41" i="6"/>
  <c r="E41" i="6"/>
  <c r="I41" i="6"/>
  <c r="Q41" i="6"/>
  <c r="L41" i="6"/>
  <c r="J41" i="6"/>
  <c r="R41" i="6"/>
  <c r="M41" i="6"/>
  <c r="C41" i="6"/>
  <c r="K41" i="6"/>
  <c r="S41" i="6"/>
  <c r="D41" i="6"/>
  <c r="F41" i="6"/>
  <c r="N41" i="6"/>
  <c r="O41" i="6"/>
  <c r="G41" i="6"/>
  <c r="D45" i="6"/>
  <c r="L45" i="6"/>
  <c r="E45" i="6"/>
  <c r="M45" i="6"/>
  <c r="H45" i="6"/>
  <c r="F45" i="6"/>
  <c r="N45" i="6"/>
  <c r="I45" i="6"/>
  <c r="G45" i="6"/>
  <c r="O45" i="6"/>
  <c r="P45" i="6"/>
  <c r="Q45" i="6"/>
  <c r="J45" i="6"/>
  <c r="K45" i="6"/>
  <c r="R45" i="6"/>
  <c r="S45" i="6"/>
  <c r="C45" i="6"/>
  <c r="H49" i="6"/>
  <c r="P49" i="6"/>
  <c r="L49" i="6"/>
  <c r="I49" i="6"/>
  <c r="Q49" i="6"/>
  <c r="R49" i="6"/>
  <c r="D49" i="6"/>
  <c r="J49" i="6"/>
  <c r="M49" i="6"/>
  <c r="C49" i="6"/>
  <c r="K49" i="6"/>
  <c r="S49" i="6"/>
  <c r="E49" i="6"/>
  <c r="F49" i="6"/>
  <c r="G49" i="6"/>
  <c r="N49" i="6"/>
  <c r="O49" i="6"/>
  <c r="C30" i="5"/>
  <c r="K30" i="5"/>
  <c r="S30" i="5"/>
  <c r="D30" i="5"/>
  <c r="L30" i="5"/>
  <c r="Q30" i="5"/>
  <c r="J30" i="5"/>
  <c r="E30" i="5"/>
  <c r="M30" i="5"/>
  <c r="F30" i="5"/>
  <c r="N30" i="5"/>
  <c r="R30" i="5"/>
  <c r="G30" i="5"/>
  <c r="O30" i="5"/>
  <c r="H30" i="5"/>
  <c r="P30" i="5"/>
  <c r="I30" i="5"/>
  <c r="G34" i="5"/>
  <c r="O34" i="5"/>
  <c r="M34" i="5"/>
  <c r="H34" i="5"/>
  <c r="P34" i="5"/>
  <c r="I34" i="5"/>
  <c r="Q34" i="5"/>
  <c r="N34" i="5"/>
  <c r="J34" i="5"/>
  <c r="R34" i="5"/>
  <c r="F34" i="5"/>
  <c r="C34" i="5"/>
  <c r="K34" i="5"/>
  <c r="S34" i="5"/>
  <c r="D34" i="5"/>
  <c r="L34" i="5"/>
  <c r="E34" i="5"/>
  <c r="C38" i="5"/>
  <c r="K38" i="5"/>
  <c r="S38" i="5"/>
  <c r="J38" i="5"/>
  <c r="D38" i="5"/>
  <c r="L38" i="5"/>
  <c r="I38" i="5"/>
  <c r="E38" i="5"/>
  <c r="M38" i="5"/>
  <c r="R38" i="5"/>
  <c r="F38" i="5"/>
  <c r="N38" i="5"/>
  <c r="G38" i="5"/>
  <c r="O38" i="5"/>
  <c r="H38" i="5"/>
  <c r="P38" i="5"/>
  <c r="Q38" i="5"/>
  <c r="G42" i="5"/>
  <c r="O42" i="5"/>
  <c r="H42" i="5"/>
  <c r="P42" i="5"/>
  <c r="M42" i="5"/>
  <c r="F42" i="5"/>
  <c r="I42" i="5"/>
  <c r="Q42" i="5"/>
  <c r="E42" i="5"/>
  <c r="J42" i="5"/>
  <c r="R42" i="5"/>
  <c r="C42" i="5"/>
  <c r="K42" i="5"/>
  <c r="S42" i="5"/>
  <c r="D42" i="5"/>
  <c r="L42" i="5"/>
  <c r="N42" i="5"/>
  <c r="C46" i="5"/>
  <c r="K46" i="5"/>
  <c r="S46" i="5"/>
  <c r="D46" i="5"/>
  <c r="L46" i="5"/>
  <c r="R46" i="5"/>
  <c r="E46" i="5"/>
  <c r="M46" i="5"/>
  <c r="Q46" i="5"/>
  <c r="J46" i="5"/>
  <c r="F46" i="5"/>
  <c r="N46" i="5"/>
  <c r="I46" i="5"/>
  <c r="G46" i="5"/>
  <c r="O46" i="5"/>
  <c r="H46" i="5"/>
  <c r="P46" i="5"/>
  <c r="G50" i="5"/>
  <c r="O50" i="5"/>
  <c r="S50" i="5"/>
  <c r="E50" i="5"/>
  <c r="F50" i="5"/>
  <c r="H50" i="5"/>
  <c r="P50" i="5"/>
  <c r="M50" i="5"/>
  <c r="I50" i="5"/>
  <c r="Q50" i="5"/>
  <c r="C50" i="5"/>
  <c r="J50" i="5"/>
  <c r="R50" i="5"/>
  <c r="K50" i="5"/>
  <c r="N50" i="5"/>
  <c r="D50" i="5"/>
  <c r="L50" i="5"/>
  <c r="C30" i="6"/>
  <c r="K30" i="6"/>
  <c r="S30" i="6"/>
  <c r="P30" i="6"/>
  <c r="D30" i="6"/>
  <c r="L30" i="6"/>
  <c r="H30" i="6"/>
  <c r="E30" i="6"/>
  <c r="M30" i="6"/>
  <c r="O30" i="6"/>
  <c r="Q30" i="6"/>
  <c r="F30" i="6"/>
  <c r="N30" i="6"/>
  <c r="G30" i="6"/>
  <c r="I30" i="6"/>
  <c r="J30" i="6"/>
  <c r="R30" i="6"/>
  <c r="G34" i="6"/>
  <c r="O34" i="6"/>
  <c r="E34" i="6"/>
  <c r="H34" i="6"/>
  <c r="P34" i="6"/>
  <c r="K34" i="6"/>
  <c r="D34" i="6"/>
  <c r="I34" i="6"/>
  <c r="Q34" i="6"/>
  <c r="C34" i="6"/>
  <c r="M34" i="6"/>
  <c r="J34" i="6"/>
  <c r="R34" i="6"/>
  <c r="S34" i="6"/>
  <c r="L34" i="6"/>
  <c r="F34" i="6"/>
  <c r="N34" i="6"/>
  <c r="C38" i="6"/>
  <c r="K38" i="6"/>
  <c r="S38" i="6"/>
  <c r="D38" i="6"/>
  <c r="L38" i="6"/>
  <c r="P38" i="6"/>
  <c r="I38" i="6"/>
  <c r="E38" i="6"/>
  <c r="M38" i="6"/>
  <c r="G38" i="6"/>
  <c r="Q38" i="6"/>
  <c r="F38" i="6"/>
  <c r="N38" i="6"/>
  <c r="O38" i="6"/>
  <c r="H38" i="6"/>
  <c r="J38" i="6"/>
  <c r="R38" i="6"/>
  <c r="G42" i="6"/>
  <c r="O42" i="6"/>
  <c r="H42" i="6"/>
  <c r="P42" i="6"/>
  <c r="S42" i="6"/>
  <c r="L42" i="6"/>
  <c r="I42" i="6"/>
  <c r="Q42" i="6"/>
  <c r="K42" i="6"/>
  <c r="J42" i="6"/>
  <c r="R42" i="6"/>
  <c r="C42" i="6"/>
  <c r="D42" i="6"/>
  <c r="N42" i="6"/>
  <c r="E42" i="6"/>
  <c r="F42" i="6"/>
  <c r="M42" i="6"/>
  <c r="C46" i="6"/>
  <c r="K46" i="6"/>
  <c r="S46" i="6"/>
  <c r="H46" i="6"/>
  <c r="D46" i="6"/>
  <c r="L46" i="6"/>
  <c r="G46" i="6"/>
  <c r="P46" i="6"/>
  <c r="E46" i="6"/>
  <c r="M46" i="6"/>
  <c r="O46" i="6"/>
  <c r="F46" i="6"/>
  <c r="N46" i="6"/>
  <c r="R46" i="6"/>
  <c r="I46" i="6"/>
  <c r="J46" i="6"/>
  <c r="Q46" i="6"/>
  <c r="G50" i="6"/>
  <c r="O50" i="6"/>
  <c r="D50" i="6"/>
  <c r="H50" i="6"/>
  <c r="P50" i="6"/>
  <c r="Q50" i="6"/>
  <c r="S50" i="6"/>
  <c r="L50" i="6"/>
  <c r="I50" i="6"/>
  <c r="C50" i="6"/>
  <c r="J50" i="6"/>
  <c r="R50" i="6"/>
  <c r="K50" i="6"/>
  <c r="N50" i="6"/>
  <c r="F50" i="6"/>
  <c r="E50" i="6"/>
  <c r="M50" i="6"/>
  <c r="J31" i="5"/>
  <c r="R31" i="5"/>
  <c r="H31" i="5"/>
  <c r="I31" i="5"/>
  <c r="C31" i="5"/>
  <c r="K31" i="5"/>
  <c r="S31" i="5"/>
  <c r="D31" i="5"/>
  <c r="L31" i="5"/>
  <c r="P31" i="5"/>
  <c r="E31" i="5"/>
  <c r="M31" i="5"/>
  <c r="F31" i="5"/>
  <c r="N31" i="5"/>
  <c r="Q31" i="5"/>
  <c r="G31" i="5"/>
  <c r="O31" i="5"/>
  <c r="F35" i="5"/>
  <c r="N35" i="5"/>
  <c r="M35" i="5"/>
  <c r="G35" i="5"/>
  <c r="O35" i="5"/>
  <c r="D35" i="5"/>
  <c r="E35" i="5"/>
  <c r="H35" i="5"/>
  <c r="P35" i="5"/>
  <c r="L35" i="5"/>
  <c r="I35" i="5"/>
  <c r="Q35" i="5"/>
  <c r="J35" i="5"/>
  <c r="R35" i="5"/>
  <c r="C35" i="5"/>
  <c r="K35" i="5"/>
  <c r="S35" i="5"/>
  <c r="J39" i="5"/>
  <c r="R39" i="5"/>
  <c r="H39" i="5"/>
  <c r="C39" i="5"/>
  <c r="K39" i="5"/>
  <c r="S39" i="5"/>
  <c r="Q39" i="5"/>
  <c r="D39" i="5"/>
  <c r="L39" i="5"/>
  <c r="P39" i="5"/>
  <c r="E39" i="5"/>
  <c r="M39" i="5"/>
  <c r="F39" i="5"/>
  <c r="N39" i="5"/>
  <c r="G39" i="5"/>
  <c r="O39" i="5"/>
  <c r="I39" i="5"/>
  <c r="F43" i="5"/>
  <c r="N43" i="5"/>
  <c r="L43" i="5"/>
  <c r="E43" i="5"/>
  <c r="G43" i="5"/>
  <c r="O43" i="5"/>
  <c r="H43" i="5"/>
  <c r="P43" i="5"/>
  <c r="M43" i="5"/>
  <c r="I43" i="5"/>
  <c r="Q43" i="5"/>
  <c r="D43" i="5"/>
  <c r="J43" i="5"/>
  <c r="R43" i="5"/>
  <c r="C43" i="5"/>
  <c r="K43" i="5"/>
  <c r="S43" i="5"/>
  <c r="J47" i="5"/>
  <c r="R47" i="5"/>
  <c r="I47" i="5"/>
  <c r="C47" i="5"/>
  <c r="K47" i="5"/>
  <c r="S47" i="5"/>
  <c r="P47" i="5"/>
  <c r="D47" i="5"/>
  <c r="L47" i="5"/>
  <c r="E47" i="5"/>
  <c r="M47" i="5"/>
  <c r="N47" i="5"/>
  <c r="Q47" i="5"/>
  <c r="F47" i="5"/>
  <c r="G47" i="5"/>
  <c r="O47" i="5"/>
  <c r="H47" i="5"/>
  <c r="F51" i="5"/>
  <c r="N51" i="5"/>
  <c r="R51" i="5"/>
  <c r="G51" i="5"/>
  <c r="O51" i="5"/>
  <c r="M51" i="5"/>
  <c r="H51" i="5"/>
  <c r="P51" i="5"/>
  <c r="L51" i="5"/>
  <c r="E51" i="5"/>
  <c r="I51" i="5"/>
  <c r="Q51" i="5"/>
  <c r="J51" i="5"/>
  <c r="D51" i="5"/>
  <c r="C51" i="5"/>
  <c r="K51" i="5"/>
  <c r="S51" i="5"/>
  <c r="J31" i="6"/>
  <c r="R31" i="6"/>
  <c r="H31" i="6"/>
  <c r="C31" i="6"/>
  <c r="K31" i="6"/>
  <c r="S31" i="6"/>
  <c r="F31" i="6"/>
  <c r="P31" i="6"/>
  <c r="D31" i="6"/>
  <c r="L31" i="6"/>
  <c r="O31" i="6"/>
  <c r="E31" i="6"/>
  <c r="M31" i="6"/>
  <c r="N31" i="6"/>
  <c r="G31" i="6"/>
  <c r="I31" i="6"/>
  <c r="Q31" i="6"/>
  <c r="F35" i="6"/>
  <c r="N35" i="6"/>
  <c r="C35" i="6"/>
  <c r="G35" i="6"/>
  <c r="O35" i="6"/>
  <c r="J35" i="6"/>
  <c r="K35" i="6"/>
  <c r="D35" i="6"/>
  <c r="H35" i="6"/>
  <c r="P35" i="6"/>
  <c r="S35" i="6"/>
  <c r="I35" i="6"/>
  <c r="Q35" i="6"/>
  <c r="R35" i="6"/>
  <c r="L35" i="6"/>
  <c r="E35" i="6"/>
  <c r="M35" i="6"/>
  <c r="J39" i="6"/>
  <c r="R39" i="6"/>
  <c r="G39" i="6"/>
  <c r="P39" i="6"/>
  <c r="C39" i="6"/>
  <c r="K39" i="6"/>
  <c r="S39" i="6"/>
  <c r="F39" i="6"/>
  <c r="D39" i="6"/>
  <c r="L39" i="6"/>
  <c r="O39" i="6"/>
  <c r="E39" i="6"/>
  <c r="M39" i="6"/>
  <c r="N39" i="6"/>
  <c r="H39" i="6"/>
  <c r="Q39" i="6"/>
  <c r="I39" i="6"/>
  <c r="F43" i="6"/>
  <c r="N43" i="6"/>
  <c r="C43" i="6"/>
  <c r="G43" i="6"/>
  <c r="O43" i="6"/>
  <c r="R43" i="6"/>
  <c r="H43" i="6"/>
  <c r="P43" i="6"/>
  <c r="K43" i="6"/>
  <c r="I43" i="6"/>
  <c r="Q43" i="6"/>
  <c r="J43" i="6"/>
  <c r="S43" i="6"/>
  <c r="L43" i="6"/>
  <c r="E43" i="6"/>
  <c r="M43" i="6"/>
  <c r="D43" i="6"/>
  <c r="J47" i="6"/>
  <c r="R47" i="6"/>
  <c r="N47" i="6"/>
  <c r="C47" i="6"/>
  <c r="K47" i="6"/>
  <c r="S47" i="6"/>
  <c r="D47" i="6"/>
  <c r="L47" i="6"/>
  <c r="G47" i="6"/>
  <c r="E47" i="6"/>
  <c r="M47" i="6"/>
  <c r="F47" i="6"/>
  <c r="O47" i="6"/>
  <c r="H47" i="6"/>
  <c r="I47" i="6"/>
  <c r="P47" i="6"/>
  <c r="Q47" i="6"/>
  <c r="F51" i="6"/>
  <c r="N51" i="6"/>
  <c r="J51" i="6"/>
  <c r="K51" i="6"/>
  <c r="G51" i="6"/>
  <c r="O51" i="6"/>
  <c r="P51" i="6"/>
  <c r="S51" i="6"/>
  <c r="H51" i="6"/>
  <c r="C51" i="6"/>
  <c r="I51" i="6"/>
  <c r="Q51" i="6"/>
  <c r="R51" i="6"/>
  <c r="D51" i="6"/>
  <c r="E51" i="6"/>
  <c r="L51" i="6"/>
  <c r="M51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<sst xmlns="http://schemas.openxmlformats.org/spreadsheetml/2006/main" count="155" uniqueCount="56">
  <si>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</si>
  <si>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</si>
  <si>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</si>
  <si>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</si>
  <si>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</si>
  <si>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</si>
  <si>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</si>
  <si>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</si>
  <si>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</si>
  <si>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</si>
  <si>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</si>
  <si>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</si>
  <si>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</si>
  <si>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</si>
  <si>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</si>
  <si>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</si>
  <si>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</si>
  <si>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</si>
  <si>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</si>
  <si>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</si>
  <si>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</si>
  <si>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</si>
  <si>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</si>
  <si>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</si>
  <si>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</si>
  <si>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</si>
  <si>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</si>
  <si>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</si>
  <si>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</si>
  <si>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</si>
  <si>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</si>
  <si>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</si>
  <si>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</si>
  <si>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</si>
  <si>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</si>
  <si>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</si>
  <si>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</si>
  <si>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</si>
  <si>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</si>
  <si>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</si>
  <si>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</si>
  <si>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</si>
  <si>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</si>
  <si>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</si>
  <si>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</si>
  <si>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</si>
  <si>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</si>
  <si>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</si>
  <si>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</si>
  <si>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</si>
  <si>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</si>
  <si>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</si>
  <si>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</si>
  <si>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</si>
  <si>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VD37- Bas de la Vaux</t>
  </si>
  <si>
    <t>Ilex - martelage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</si>
</sst>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0" fontId="0" fillId="0" borderId="3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NumberFormat="1" applyFill="1" applyProtection="1">
      <protection locked="0"/>
    </xf>
    <xf numFmtId="0" fontId="0" fillId="0" borderId="0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entaire_VD37_Crisinel_04.07.2024/PV_martelage_VD37_04.07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33">
          <cell r="D33">
            <v>16.399999999999999</v>
          </cell>
        </row>
        <row r="34">
          <cell r="D34">
            <v>41.5</v>
          </cell>
        </row>
        <row r="35">
          <cell r="D35">
            <v>93.5</v>
          </cell>
        </row>
        <row r="36">
          <cell r="D36">
            <v>84.9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abSelected="1" topLeftCell="A4" workbookViewId="0">
      <selection activeCell="B22" sqref="B22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45477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0.66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31">
        <v>10</v>
      </c>
      <c r="B9" s="32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30">
        <v>14</v>
      </c>
      <c r="B10" s="33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30">
        <v>18</v>
      </c>
      <c r="B11" s="33">
        <v>0.18</v>
      </c>
      <c r="C11" s="8">
        <v>1</v>
      </c>
      <c r="D11" s="34">
        <v>23</v>
      </c>
      <c r="E11" s="8"/>
      <c r="F11" s="8"/>
      <c r="G11" s="8"/>
      <c r="H11" s="8"/>
      <c r="I11" s="34">
        <v>5</v>
      </c>
      <c r="J11" s="34"/>
      <c r="K11" s="34">
        <v>2</v>
      </c>
      <c r="L11" s="8"/>
      <c r="M11" s="8"/>
      <c r="N11" s="8"/>
      <c r="O11" s="35">
        <v>1</v>
      </c>
      <c r="P11" s="8"/>
      <c r="Q11" s="8"/>
      <c r="R11" s="8"/>
      <c r="S11" s="8"/>
    </row>
    <row r="12" spans="1:19" x14ac:dyDescent="0.25">
      <c r="A12" s="30">
        <v>22</v>
      </c>
      <c r="B12" s="33">
        <v>0.28999999999999998</v>
      </c>
      <c r="C12" s="8">
        <v>5</v>
      </c>
      <c r="D12" s="34">
        <v>7</v>
      </c>
      <c r="E12" s="8"/>
      <c r="F12" s="8"/>
      <c r="G12" s="8"/>
      <c r="H12" s="8"/>
      <c r="I12" s="34">
        <v>4</v>
      </c>
      <c r="J12" s="34"/>
      <c r="K12" s="34"/>
      <c r="L12" s="8"/>
      <c r="M12" s="8"/>
      <c r="N12" s="8"/>
      <c r="O12" s="35">
        <v>4</v>
      </c>
      <c r="P12" s="8"/>
      <c r="Q12" s="8"/>
      <c r="R12" s="8"/>
      <c r="S12" s="8"/>
    </row>
    <row r="13" spans="1:19" x14ac:dyDescent="0.25">
      <c r="A13" s="30">
        <v>26</v>
      </c>
      <c r="B13" s="33">
        <v>0.46</v>
      </c>
      <c r="C13" s="8"/>
      <c r="D13" s="34">
        <v>3</v>
      </c>
      <c r="E13" s="8"/>
      <c r="F13" s="8"/>
      <c r="G13" s="8"/>
      <c r="H13" s="8"/>
      <c r="I13" s="34">
        <v>3</v>
      </c>
      <c r="J13" s="34"/>
      <c r="K13" s="34">
        <v>1</v>
      </c>
      <c r="L13" s="8"/>
      <c r="M13" s="8"/>
      <c r="N13" s="8"/>
      <c r="O13" s="35">
        <v>1</v>
      </c>
      <c r="P13" s="8"/>
      <c r="Q13" s="8"/>
      <c r="R13" s="8"/>
      <c r="S13" s="8"/>
    </row>
    <row r="14" spans="1:19" x14ac:dyDescent="0.25">
      <c r="A14" s="30">
        <v>30</v>
      </c>
      <c r="B14" s="33">
        <v>0.67</v>
      </c>
      <c r="C14" s="8"/>
      <c r="D14" s="34">
        <v>3</v>
      </c>
      <c r="E14" s="8"/>
      <c r="F14" s="8"/>
      <c r="G14" s="8"/>
      <c r="H14" s="8"/>
      <c r="I14" s="34">
        <v>4</v>
      </c>
      <c r="J14" s="34"/>
      <c r="K14" s="34"/>
      <c r="L14" s="8"/>
      <c r="M14" s="8"/>
      <c r="N14" s="8"/>
      <c r="O14" s="35"/>
      <c r="P14" s="8"/>
      <c r="Q14" s="8"/>
      <c r="R14" s="8"/>
      <c r="S14" s="8"/>
    </row>
    <row r="15" spans="1:19" x14ac:dyDescent="0.25">
      <c r="A15" s="30">
        <v>34</v>
      </c>
      <c r="B15" s="33">
        <v>0.92</v>
      </c>
      <c r="C15" s="8"/>
      <c r="D15" s="34">
        <v>1</v>
      </c>
      <c r="E15" s="8"/>
      <c r="F15" s="8"/>
      <c r="G15" s="8"/>
      <c r="H15" s="8"/>
      <c r="I15" s="34">
        <v>3</v>
      </c>
      <c r="J15" s="34"/>
      <c r="K15" s="34">
        <v>1</v>
      </c>
      <c r="L15" s="8"/>
      <c r="M15" s="8"/>
      <c r="N15" s="8"/>
      <c r="O15" s="35"/>
      <c r="P15" s="8">
        <v>1</v>
      </c>
      <c r="Q15" s="8"/>
      <c r="R15" s="8"/>
      <c r="S15" s="8"/>
    </row>
    <row r="16" spans="1:19" x14ac:dyDescent="0.25">
      <c r="A16" s="30">
        <v>38</v>
      </c>
      <c r="B16" s="33">
        <v>1.21</v>
      </c>
      <c r="C16" s="8"/>
      <c r="D16" s="34">
        <v>3</v>
      </c>
      <c r="E16" s="8"/>
      <c r="F16" s="8"/>
      <c r="G16" s="8"/>
      <c r="H16" s="8"/>
      <c r="I16" s="34">
        <v>4</v>
      </c>
      <c r="J16" s="34">
        <v>1</v>
      </c>
      <c r="K16" s="34">
        <v>2</v>
      </c>
      <c r="L16" s="8"/>
      <c r="M16" s="8"/>
      <c r="N16" s="8"/>
      <c r="O16" s="35"/>
      <c r="P16" s="8"/>
      <c r="Q16" s="8"/>
      <c r="R16" s="8"/>
      <c r="S16" s="8"/>
    </row>
    <row r="17" spans="1:19" x14ac:dyDescent="0.25">
      <c r="A17" s="30">
        <v>42</v>
      </c>
      <c r="B17" s="33">
        <v>1.56</v>
      </c>
      <c r="C17" s="8">
        <v>6</v>
      </c>
      <c r="D17" s="34">
        <v>2</v>
      </c>
      <c r="E17" s="8"/>
      <c r="F17" s="8"/>
      <c r="G17" s="8"/>
      <c r="H17" s="8"/>
      <c r="I17" s="34">
        <v>3</v>
      </c>
      <c r="J17" s="34"/>
      <c r="K17" s="34"/>
      <c r="L17" s="8"/>
      <c r="M17" s="8"/>
      <c r="N17" s="8"/>
      <c r="O17" s="35"/>
      <c r="P17" s="8"/>
      <c r="Q17" s="8"/>
      <c r="R17" s="8"/>
      <c r="S17" s="8"/>
    </row>
    <row r="18" spans="1:19" x14ac:dyDescent="0.25">
      <c r="A18" s="30">
        <v>46</v>
      </c>
      <c r="B18" s="33">
        <v>1.93</v>
      </c>
      <c r="C18" s="8">
        <v>1</v>
      </c>
      <c r="D18" s="34">
        <v>2</v>
      </c>
      <c r="E18" s="8"/>
      <c r="F18" s="8"/>
      <c r="G18" s="8"/>
      <c r="H18" s="8"/>
      <c r="I18" s="34">
        <v>4</v>
      </c>
      <c r="J18" s="34">
        <v>1</v>
      </c>
      <c r="K18" s="34"/>
      <c r="L18" s="8"/>
      <c r="M18" s="8"/>
      <c r="N18" s="8"/>
      <c r="O18" s="35"/>
      <c r="P18" s="8"/>
      <c r="Q18" s="8"/>
      <c r="R18" s="8"/>
      <c r="S18" s="8"/>
    </row>
    <row r="19" spans="1:19" x14ac:dyDescent="0.25">
      <c r="A19" s="30">
        <v>50</v>
      </c>
      <c r="B19" s="33">
        <v>2.35</v>
      </c>
      <c r="C19" s="8">
        <v>3</v>
      </c>
      <c r="D19" s="34"/>
      <c r="E19" s="8"/>
      <c r="F19" s="8"/>
      <c r="G19" s="8"/>
      <c r="H19" s="8"/>
      <c r="I19" s="34">
        <v>1</v>
      </c>
      <c r="J19" s="34">
        <v>1</v>
      </c>
      <c r="K19" s="34">
        <v>2</v>
      </c>
      <c r="L19" s="8"/>
      <c r="M19" s="8"/>
      <c r="N19" s="8"/>
      <c r="O19" s="35"/>
      <c r="P19" s="8"/>
      <c r="Q19" s="8"/>
      <c r="R19" s="8"/>
      <c r="S19" s="8"/>
    </row>
    <row r="20" spans="1:19" x14ac:dyDescent="0.25">
      <c r="A20" s="30">
        <v>54</v>
      </c>
      <c r="B20" s="33">
        <v>2.79</v>
      </c>
      <c r="C20" s="8">
        <v>3</v>
      </c>
      <c r="D20" s="34">
        <v>2</v>
      </c>
      <c r="E20" s="8"/>
      <c r="F20" s="8"/>
      <c r="G20" s="8"/>
      <c r="H20" s="8"/>
      <c r="I20" s="34">
        <v>4</v>
      </c>
      <c r="J20" s="34"/>
      <c r="K20" s="34"/>
      <c r="L20" s="8"/>
      <c r="M20" s="8"/>
      <c r="N20" s="8"/>
      <c r="O20" s="35"/>
      <c r="P20" s="8"/>
      <c r="Q20" s="8"/>
      <c r="R20" s="8"/>
      <c r="S20" s="8"/>
    </row>
    <row r="21" spans="1:19" x14ac:dyDescent="0.25">
      <c r="A21" s="30">
        <v>58</v>
      </c>
      <c r="B21" s="33">
        <v>3.27</v>
      </c>
      <c r="C21" s="8">
        <v>3</v>
      </c>
      <c r="D21" s="34"/>
      <c r="E21" s="8"/>
      <c r="F21" s="8"/>
      <c r="G21" s="8"/>
      <c r="H21" s="8"/>
      <c r="I21" s="34">
        <v>1</v>
      </c>
      <c r="J21" s="34">
        <v>1</v>
      </c>
      <c r="K21" s="34"/>
      <c r="L21" s="8"/>
      <c r="M21" s="8"/>
      <c r="N21" s="8"/>
      <c r="O21" s="35"/>
      <c r="P21" s="8"/>
      <c r="Q21" s="8"/>
      <c r="R21" s="8"/>
      <c r="S21" s="8"/>
    </row>
    <row r="22" spans="1:19" x14ac:dyDescent="0.25">
      <c r="A22" s="30">
        <v>62</v>
      </c>
      <c r="B22" s="33">
        <v>3.8</v>
      </c>
      <c r="C22" s="8">
        <v>1</v>
      </c>
      <c r="D22" s="34">
        <v>3</v>
      </c>
      <c r="E22" s="8"/>
      <c r="F22" s="8"/>
      <c r="G22" s="8"/>
      <c r="H22" s="8"/>
      <c r="I22" s="34">
        <v>1</v>
      </c>
      <c r="J22" s="34"/>
      <c r="K22" s="34"/>
      <c r="L22" s="8"/>
      <c r="M22" s="8"/>
      <c r="N22" s="8"/>
      <c r="O22" s="35"/>
      <c r="P22" s="8"/>
      <c r="Q22" s="8"/>
      <c r="R22" s="8"/>
      <c r="S22" s="8"/>
    </row>
    <row r="23" spans="1:19" x14ac:dyDescent="0.25">
      <c r="A23" s="30">
        <v>66</v>
      </c>
      <c r="B23" s="33">
        <v>4.37</v>
      </c>
      <c r="C23" s="8">
        <v>3</v>
      </c>
      <c r="D23" s="34"/>
      <c r="E23" s="8"/>
      <c r="F23" s="8"/>
      <c r="G23" s="8"/>
      <c r="H23" s="8"/>
      <c r="I23" s="34">
        <v>3</v>
      </c>
      <c r="J23" s="34">
        <v>1</v>
      </c>
      <c r="K23" s="34"/>
      <c r="L23" s="8"/>
      <c r="M23" s="8"/>
      <c r="N23" s="8"/>
      <c r="O23" s="35"/>
      <c r="P23" s="8"/>
      <c r="Q23" s="8"/>
      <c r="R23" s="8"/>
      <c r="S23" s="8"/>
    </row>
    <row r="24" spans="1:19" x14ac:dyDescent="0.25">
      <c r="A24" s="30">
        <v>70</v>
      </c>
      <c r="B24" s="33">
        <v>4.99</v>
      </c>
      <c r="C24" s="8"/>
      <c r="D24" s="34">
        <v>1</v>
      </c>
      <c r="E24" s="8"/>
      <c r="F24" s="8"/>
      <c r="G24" s="8"/>
      <c r="H24" s="8"/>
      <c r="I24" s="34"/>
      <c r="J24" s="34"/>
      <c r="K24" s="34"/>
      <c r="L24" s="8"/>
      <c r="M24" s="8"/>
      <c r="N24" s="8"/>
      <c r="O24" s="35"/>
      <c r="P24" s="8"/>
      <c r="Q24" s="8"/>
      <c r="R24" s="8"/>
      <c r="S24" s="8"/>
    </row>
    <row r="25" spans="1:19" x14ac:dyDescent="0.25">
      <c r="A25" s="30">
        <v>74</v>
      </c>
      <c r="B25" s="33">
        <v>5.66</v>
      </c>
      <c r="C25" s="8">
        <v>3</v>
      </c>
      <c r="D25" s="34"/>
      <c r="E25" s="8"/>
      <c r="F25" s="8"/>
      <c r="G25" s="8"/>
      <c r="H25" s="8"/>
      <c r="I25" s="34">
        <v>1</v>
      </c>
      <c r="J25" s="34"/>
      <c r="K25" s="34"/>
      <c r="L25" s="8"/>
      <c r="M25" s="8"/>
      <c r="N25" s="8"/>
      <c r="O25" s="35"/>
      <c r="P25" s="8"/>
      <c r="Q25" s="8"/>
      <c r="R25" s="8"/>
      <c r="S25" s="8"/>
    </row>
    <row r="26" spans="1:19" x14ac:dyDescent="0.25">
      <c r="A26" s="30">
        <v>78</v>
      </c>
      <c r="B26" s="33">
        <v>6.34</v>
      </c>
      <c r="C26" s="8">
        <v>1</v>
      </c>
      <c r="D26" s="34">
        <v>2</v>
      </c>
      <c r="E26" s="8"/>
      <c r="F26" s="8"/>
      <c r="G26" s="8"/>
      <c r="H26" s="8"/>
      <c r="I26" s="34"/>
      <c r="J26" s="34"/>
      <c r="K26" s="34"/>
      <c r="L26" s="8"/>
      <c r="M26" s="8"/>
      <c r="N26" s="8"/>
      <c r="O26" s="35"/>
      <c r="P26" s="8"/>
      <c r="Q26" s="8"/>
      <c r="R26" s="8"/>
      <c r="S26" s="8"/>
    </row>
    <row r="27" spans="1:19" x14ac:dyDescent="0.25">
      <c r="A27" s="30">
        <v>82</v>
      </c>
      <c r="B27" s="33">
        <v>7.06</v>
      </c>
      <c r="C27" s="8"/>
      <c r="D27" s="34">
        <v>1</v>
      </c>
      <c r="E27" s="8"/>
      <c r="F27" s="8"/>
      <c r="G27" s="8"/>
      <c r="H27" s="8"/>
      <c r="I27" s="34"/>
      <c r="J27" s="34"/>
      <c r="K27" s="34"/>
      <c r="L27" s="8"/>
      <c r="M27" s="8"/>
      <c r="N27" s="8"/>
      <c r="O27" s="35"/>
      <c r="P27" s="8"/>
      <c r="Q27" s="8"/>
      <c r="R27" s="8"/>
      <c r="S27" s="8"/>
    </row>
    <row r="28" spans="1:19" x14ac:dyDescent="0.25">
      <c r="A28" s="30">
        <v>86</v>
      </c>
      <c r="B28" s="33">
        <v>7.8049999999999997</v>
      </c>
      <c r="C28" s="8"/>
      <c r="D28" s="34"/>
      <c r="E28" s="8"/>
      <c r="F28" s="8"/>
      <c r="G28" s="8"/>
      <c r="H28" s="8"/>
      <c r="I28" s="34"/>
      <c r="J28" s="34"/>
      <c r="K28" s="34"/>
      <c r="L28" s="8"/>
      <c r="M28" s="8"/>
      <c r="N28" s="8"/>
      <c r="O28" s="35"/>
      <c r="P28" s="8"/>
      <c r="Q28" s="8"/>
      <c r="R28" s="8"/>
      <c r="S28" s="8"/>
    </row>
    <row r="29" spans="1:19" x14ac:dyDescent="0.25">
      <c r="A29" s="30">
        <v>90</v>
      </c>
      <c r="B29" s="33">
        <v>8.58</v>
      </c>
      <c r="C29" s="8"/>
      <c r="D29" s="34"/>
      <c r="E29" s="8"/>
      <c r="F29" s="8"/>
      <c r="G29" s="8"/>
      <c r="H29" s="8"/>
      <c r="I29" s="34"/>
      <c r="J29" s="34"/>
      <c r="K29" s="34"/>
      <c r="L29" s="8"/>
      <c r="M29" s="8"/>
      <c r="N29" s="8"/>
      <c r="O29" s="35"/>
      <c r="P29" s="8"/>
      <c r="Q29" s="8"/>
      <c r="R29" s="8"/>
      <c r="S29" s="8"/>
    </row>
    <row r="30" spans="1:19" x14ac:dyDescent="0.25">
      <c r="A30" s="30">
        <v>94</v>
      </c>
      <c r="B30" s="33">
        <v>9.3874999999999993</v>
      </c>
      <c r="C30" s="8"/>
      <c r="D30" s="34"/>
      <c r="E30" s="8"/>
      <c r="F30" s="8"/>
      <c r="G30" s="8"/>
      <c r="H30" s="8"/>
      <c r="I30" s="34"/>
      <c r="J30" s="34"/>
      <c r="K30" s="34"/>
      <c r="L30" s="8"/>
      <c r="M30" s="8"/>
      <c r="N30" s="8"/>
      <c r="O30" s="35"/>
      <c r="P30" s="8"/>
      <c r="Q30" s="8"/>
      <c r="R30" s="8"/>
      <c r="S30" s="8"/>
    </row>
    <row r="31" spans="1:19" x14ac:dyDescent="0.25">
      <c r="A31" s="30">
        <v>98</v>
      </c>
      <c r="B31" s="33">
        <v>10.227499999999999</v>
      </c>
      <c r="C31" s="8"/>
      <c r="D31" s="34"/>
      <c r="E31" s="8"/>
      <c r="F31" s="8"/>
      <c r="G31" s="8"/>
      <c r="H31" s="8"/>
      <c r="I31" s="34"/>
      <c r="J31" s="34"/>
      <c r="K31" s="34"/>
      <c r="L31" s="8"/>
      <c r="M31" s="8"/>
      <c r="N31" s="8"/>
      <c r="O31" s="35"/>
      <c r="P31" s="8"/>
      <c r="Q31" s="8"/>
      <c r="R31" s="8"/>
      <c r="S31" s="8"/>
    </row>
    <row r="32" spans="1:19" x14ac:dyDescent="0.25">
      <c r="A32" s="30">
        <v>102</v>
      </c>
      <c r="B32" s="33">
        <v>11.1</v>
      </c>
      <c r="C32" s="8"/>
      <c r="D32" s="34"/>
      <c r="E32" s="8"/>
      <c r="F32" s="8"/>
      <c r="G32" s="8"/>
      <c r="H32" s="8"/>
      <c r="I32" s="34"/>
      <c r="J32" s="34"/>
      <c r="K32" s="34"/>
      <c r="L32" s="8"/>
      <c r="M32" s="8"/>
      <c r="N32" s="8"/>
      <c r="O32" s="35"/>
      <c r="P32" s="8"/>
      <c r="Q32" s="8"/>
      <c r="R32" s="8"/>
      <c r="S32" s="8"/>
    </row>
    <row r="33" spans="1:19" x14ac:dyDescent="0.25">
      <c r="A33" s="30">
        <v>106</v>
      </c>
      <c r="B33" s="33">
        <v>12.0075</v>
      </c>
      <c r="C33" s="8"/>
      <c r="D33" s="34"/>
      <c r="E33" s="8"/>
      <c r="F33" s="8"/>
      <c r="G33" s="8"/>
      <c r="H33" s="8"/>
      <c r="I33" s="34"/>
      <c r="J33" s="34"/>
      <c r="K33" s="34"/>
      <c r="L33" s="8"/>
      <c r="M33" s="8"/>
      <c r="N33" s="8"/>
      <c r="O33" s="35"/>
      <c r="P33" s="8"/>
      <c r="Q33" s="8"/>
      <c r="R33" s="8"/>
      <c r="S33" s="8"/>
    </row>
    <row r="34" spans="1:19" x14ac:dyDescent="0.25">
      <c r="A34" s="30">
        <v>110</v>
      </c>
      <c r="B34" s="33">
        <v>12.977499999999999</v>
      </c>
      <c r="C34" s="8"/>
      <c r="D34" s="34"/>
      <c r="E34" s="8"/>
      <c r="F34" s="8"/>
      <c r="G34" s="8"/>
      <c r="H34" s="8"/>
      <c r="I34" s="34"/>
      <c r="J34" s="34"/>
      <c r="K34" s="34"/>
      <c r="L34" s="8"/>
      <c r="M34" s="8"/>
      <c r="N34" s="8"/>
      <c r="O34" s="35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30</v>
      </c>
      <c r="D54" s="12">
        <f t="shared" ref="D54:S54" si="0">SUM(D9:D51)</f>
        <v>53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41</v>
      </c>
      <c r="J54" s="12">
        <f t="shared" si="0"/>
        <v>5</v>
      </c>
      <c r="K54" s="12">
        <f t="shared" si="0"/>
        <v>8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6</v>
      </c>
      <c r="P54" s="12">
        <f t="shared" ref="P54:Q54" si="2">SUM(P9:P51)</f>
        <v>1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144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45.5</v>
      </c>
      <c r="D55" s="20">
        <f t="shared" ref="D55:S55" si="3">ROUND(D54/$B$6, 1)</f>
        <v>80.3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62.1</v>
      </c>
      <c r="J55" s="20">
        <f t="shared" si="3"/>
        <v>7.6</v>
      </c>
      <c r="K55" s="20">
        <f t="shared" si="3"/>
        <v>12.1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9.1</v>
      </c>
      <c r="P55" s="20">
        <f t="shared" ref="P55:Q55" si="5">ROUND(P54/$B$6, 1)</f>
        <v>1.5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218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6.38</v>
      </c>
      <c r="D56" s="22">
        <f>ROUND('Calcul surface terriere'!D53, 2)</f>
        <v>5.5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5.66</v>
      </c>
      <c r="J56" s="22">
        <f>ROUND('Calcul surface terriere'!J53, 2)</f>
        <v>1.08</v>
      </c>
      <c r="K56" s="22">
        <f>ROUND('Calcul surface terriere'!K53, 2)</f>
        <v>0.81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0.23</v>
      </c>
      <c r="P56" s="22">
        <f>ROUND('Calcul surface terriere'!P53, 2)</f>
        <v>0.09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19.8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9.66</v>
      </c>
      <c r="D57" s="22">
        <f>ROUND('Calcul surface terriere'!D54, 2)</f>
        <v>8.33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8.58</v>
      </c>
      <c r="J57" s="22">
        <f>ROUND('Calcul surface terriere'!J54, 2)</f>
        <v>1.64</v>
      </c>
      <c r="K57" s="22">
        <f>ROUND('Calcul surface terriere'!K54, 2)</f>
        <v>1.23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0.35</v>
      </c>
      <c r="P57" s="22">
        <f>ROUND('Calcul surface terriere'!P54, 2)</f>
        <v>0.14000000000000001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29.9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32</v>
      </c>
      <c r="D58" s="24">
        <f>ROUND(100 * 'Calcul surface terriere'!D55,0)</f>
        <v>28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29</v>
      </c>
      <c r="J58" s="24">
        <f>ROUND(100 * 'Calcul surface terriere'!J55,0)</f>
        <v>5</v>
      </c>
      <c r="K58" s="24">
        <f>ROUND(100 * 'Calcul surface terriere'!K55,0)</f>
        <v>4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1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594.79999999999995</v>
      </c>
      <c r="D59" s="26">
        <f>ROUND('Calcul volume sur pied'!D53, 1)</f>
        <v>2801.4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870.5</v>
      </c>
      <c r="J59" s="26">
        <f>ROUND('Calcul volume sur pied'!J53, 1)</f>
        <v>13.1</v>
      </c>
      <c r="K59" s="26">
        <f>ROUND('Calcul volume sur pied'!K53, 1)</f>
        <v>195.5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433.6</v>
      </c>
      <c r="P59" s="26">
        <f>ROUND('Calcul volume sur pied'!P53, 1)</f>
        <v>0.9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4910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901.1</v>
      </c>
      <c r="D60" s="26">
        <f>ROUND('Calcul volume sur pied'!D54, 1)</f>
        <v>4244.6000000000004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1319</v>
      </c>
      <c r="J60" s="26">
        <f>ROUND('Calcul volume sur pied'!J54, 1)</f>
        <v>19.899999999999999</v>
      </c>
      <c r="K60" s="26">
        <f>ROUND('Calcul volume sur pied'!K54, 1)</f>
        <v>296.2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656.9</v>
      </c>
      <c r="P60" s="26">
        <f>ROUND('Calcul volume sur pied'!P54, 1)</f>
        <v>1.4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7439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12</v>
      </c>
      <c r="D61" s="24">
        <f>ROUND(100 * 'Calcul volume sur pied'!D55, 0)</f>
        <v>57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18</v>
      </c>
      <c r="J61" s="24">
        <f>ROUND(100 * 'Calcul volume sur pied'!J55, 0)</f>
        <v>0</v>
      </c>
      <c r="K61" s="24">
        <f>ROUND(100 * 'Calcul volume sur pied'!K55, 0)</f>
        <v>4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9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[1]data!D33</f>
        <v>16.399999999999999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[1]data!D34</f>
        <v>41.5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[1]data!D35</f>
        <v>93.5</v>
      </c>
      <c r="C11" s="8">
        <f>'Protocole Inventaire'!C11/$B$6</f>
        <v>1.5151515151515151</v>
      </c>
      <c r="D11" s="8">
        <f>'Protocole Inventaire'!D11/$B$6</f>
        <v>34.848484848484844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7.5757575757575752</v>
      </c>
      <c r="J11" s="8">
        <f>'Protocole Inventaire'!J11/$B$6</f>
        <v>0</v>
      </c>
      <c r="K11" s="8">
        <f>'Protocole Inventaire'!K11/$B$6</f>
        <v>3.0303030303030303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1.5151515151515151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[1]data!D36</f>
        <v>84.9</v>
      </c>
      <c r="C12" s="8">
        <f>'Protocole Inventaire'!C12/$B$6</f>
        <v>7.5757575757575752</v>
      </c>
      <c r="D12" s="8">
        <f>'Protocole Inventaire'!D12/$B$6</f>
        <v>10.606060606060606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6.0606060606060606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6.0606060606060606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4.545454545454545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4.545454545454545</v>
      </c>
      <c r="J13" s="8">
        <f>'Protocole Inventaire'!J13/$B$6</f>
        <v>0</v>
      </c>
      <c r="K13" s="8">
        <f>'Protocole Inventaire'!K13/$B$6</f>
        <v>1.5151515151515151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1.5151515151515151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4.545454545454545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6.0606060606060606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1.5151515151515151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4.545454545454545</v>
      </c>
      <c r="J15" s="8">
        <f>'Protocole Inventaire'!J15/$B$6</f>
        <v>0</v>
      </c>
      <c r="K15" s="8">
        <f>'Protocole Inventaire'!K15/$B$6</f>
        <v>1.5151515151515151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1.5151515151515151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4.545454545454545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6.0606060606060606</v>
      </c>
      <c r="J16" s="8">
        <f>'Protocole Inventaire'!J16/$B$6</f>
        <v>1.5151515151515151</v>
      </c>
      <c r="K16" s="8">
        <f>'Protocole Inventaire'!K16/$B$6</f>
        <v>3.0303030303030303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9.0909090909090899</v>
      </c>
      <c r="D17" s="8">
        <f>'Protocole Inventaire'!D17/$B$6</f>
        <v>3.0303030303030303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4.545454545454545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1.5151515151515151</v>
      </c>
      <c r="D18" s="8">
        <f>'Protocole Inventaire'!D18/$B$6</f>
        <v>3.0303030303030303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6.0606060606060606</v>
      </c>
      <c r="J18" s="8">
        <f>'Protocole Inventaire'!J18/$B$6</f>
        <v>1.5151515151515151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4.545454545454545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1.5151515151515151</v>
      </c>
      <c r="J19" s="8">
        <f>'Protocole Inventaire'!J19/$B$6</f>
        <v>1.5151515151515151</v>
      </c>
      <c r="K19" s="8">
        <f>'Protocole Inventaire'!K19/$B$6</f>
        <v>3.0303030303030303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4.545454545454545</v>
      </c>
      <c r="D20" s="8">
        <f>'Protocole Inventaire'!D20/$B$6</f>
        <v>3.0303030303030303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6.0606060606060606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4.545454545454545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1.5151515151515151</v>
      </c>
      <c r="J21" s="8">
        <f>'Protocole Inventaire'!J21/$B$6</f>
        <v>1.5151515151515151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1.5151515151515151</v>
      </c>
      <c r="D22" s="8">
        <f>'Protocole Inventaire'!D22/$B$6</f>
        <v>4.545454545454545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1.5151515151515151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4.545454545454545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4.545454545454545</v>
      </c>
      <c r="J23" s="8">
        <f>'Protocole Inventaire'!J23/$B$6</f>
        <v>1.5151515151515151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1.5151515151515151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4.545454545454545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1.5151515151515151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1.5151515151515151</v>
      </c>
      <c r="D26" s="8">
        <f>'Protocole Inventaire'!D26/$B$6</f>
        <v>3.0303030303030303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1.5151515151515151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[1]data!D33</f>
        <v>16.399999999999999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[1]data!D34</f>
        <v>41.5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[1]data!D35</f>
        <v>93.5</v>
      </c>
      <c r="C11" s="8">
        <f>'Protocole Inventaire'!C11*($A11/200)^2*PI()</f>
        <v>2.5446900494077322E-2</v>
      </c>
      <c r="D11" s="8">
        <f>'Protocole Inventaire'!D11*($A11/200)^2*PI()</f>
        <v>0.5852787113637784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0.12723450247038659</v>
      </c>
      <c r="J11" s="8">
        <f>'Protocole Inventaire'!J11*($A11/200)^2*PI()</f>
        <v>0</v>
      </c>
      <c r="K11" s="8">
        <f>'Protocole Inventaire'!K11*($A11/200)^2*PI()</f>
        <v>5.0893800988154644E-2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2.5446900494077322E-2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[1]data!D36</f>
        <v>84.9</v>
      </c>
      <c r="C12" s="8">
        <f>'Protocole Inventaire'!C12*($A12/200)^2*PI()</f>
        <v>0.19006635554218249</v>
      </c>
      <c r="D12" s="8">
        <f>'Protocole Inventaire'!D12*($A12/200)^2*PI()</f>
        <v>0.26609289775905548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0.15205308443374599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0.15205308443374599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0.15927874753700255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0.15927874753700255</v>
      </c>
      <c r="J13" s="8">
        <f>'Protocole Inventaire'!J13*($A13/200)^2*PI()</f>
        <v>0</v>
      </c>
      <c r="K13" s="8">
        <f>'Protocole Inventaire'!K13*($A13/200)^2*PI()</f>
        <v>5.3092915845667513E-2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5.3092915845667513E-2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0.21205750411731106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0.28274333882308139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9.0792027688745044E-2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0.27237608306623512</v>
      </c>
      <c r="J15" s="8">
        <f>'Protocole Inventaire'!J15*($A15/200)^2*PI()</f>
        <v>0</v>
      </c>
      <c r="K15" s="8">
        <f>'Protocole Inventaire'!K15*($A15/200)^2*PI()</f>
        <v>9.0792027688745044E-2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9.0792027688745044E-2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0.34023448438377463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0.45364597917836613</v>
      </c>
      <c r="J16" s="8">
        <f>'Protocole Inventaire'!J16*($A16/200)^2*PI()</f>
        <v>0.11341149479459153</v>
      </c>
      <c r="K16" s="8">
        <f>'Protocole Inventaire'!K16*($A16/200)^2*PI()</f>
        <v>0.22682298958918307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0.83126541613985905</v>
      </c>
      <c r="D17" s="8">
        <f>'Protocole Inventaire'!D17*($A17/200)^2*PI()</f>
        <v>0.27708847204661974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0.41563270806992952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0.16619025137490007</v>
      </c>
      <c r="D18" s="8">
        <f>'Protocole Inventaire'!D18*($A18/200)^2*PI()</f>
        <v>0.33238050274980013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0.66476100549960027</v>
      </c>
      <c r="J18" s="8">
        <f>'Protocole Inventaire'!J18*($A18/200)^2*PI()</f>
        <v>0.16619025137490007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0.58904862254808621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0.19634954084936207</v>
      </c>
      <c r="J19" s="8">
        <f>'Protocole Inventaire'!J19*($A19/200)^2*PI()</f>
        <v>0.19634954084936207</v>
      </c>
      <c r="K19" s="8">
        <f>'Protocole Inventaire'!K19*($A19/200)^2*PI()</f>
        <v>0.39269908169872414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0.68706631334008772</v>
      </c>
      <c r="D20" s="8">
        <f>'Protocole Inventaire'!D20*($A20/200)^2*PI()</f>
        <v>0.45804420889339187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0.91608841778678374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0.79262382650070473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0.26420794216690158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0.30190705400997914</v>
      </c>
      <c r="D22" s="8">
        <f>'Protocole Inventaire'!D22*($A22/200)^2*PI()</f>
        <v>0.90572116202993735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0.30190705400997914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1.0263583199277855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1.0263583199277855</v>
      </c>
      <c r="J23" s="8">
        <f>'Protocole Inventaire'!J23*($A23/200)^2*PI()</f>
        <v>0.34211943997592853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0.38484510006474959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1.2902521028293279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0.43008403427644265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0.4778362426110076</v>
      </c>
      <c r="D26" s="8">
        <f>'Protocole Inventaire'!D26*($A26/200)^2*PI()</f>
        <v>0.9556724852220152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0.52810172506844411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6.3780614053179976</v>
      </c>
      <c r="D53">
        <f t="shared" ref="D53:S53" si="0">SUM(D9:D51)</f>
        <v>5.4955880289246251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5.6627207580956034</v>
      </c>
      <c r="J53">
        <f t="shared" si="0"/>
        <v>1.0822786691616839</v>
      </c>
      <c r="K53">
        <f t="shared" si="0"/>
        <v>0.81430081581047442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0.23059290077349082</v>
      </c>
      <c r="P53">
        <f t="shared" si="0"/>
        <v>9.0792027688745044E-2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19.75433460577262</v>
      </c>
    </row>
    <row r="54" spans="1:20" x14ac:dyDescent="0.25">
      <c r="A54" t="s">
        <v>49</v>
      </c>
      <c r="B54" t="s">
        <v>30</v>
      </c>
      <c r="C54">
        <f>C53/$B$6</f>
        <v>9.6637294019969655</v>
      </c>
      <c r="D54">
        <f t="shared" ref="D54:S54" si="1">D53/$B$6</f>
        <v>8.3266485286736742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8.5798799365084903</v>
      </c>
      <c r="J54">
        <f t="shared" si="1"/>
        <v>1.6398161653964907</v>
      </c>
      <c r="K54">
        <f t="shared" si="1"/>
        <v>1.2337891148643552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0.3493831829901376</v>
      </c>
      <c r="P54">
        <f t="shared" si="1"/>
        <v>0.13756367831628036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29.930810008746391</v>
      </c>
    </row>
    <row r="55" spans="1:20" x14ac:dyDescent="0.25">
      <c r="A55" t="s">
        <v>49</v>
      </c>
      <c r="B55" t="s">
        <v>50</v>
      </c>
      <c r="C55">
        <f>C54/$T54</f>
        <v>0.32286895674300253</v>
      </c>
      <c r="D55">
        <f t="shared" ref="D55:S55" si="2">D54/$T54</f>
        <v>0.27819656488549621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0.28665712468193394</v>
      </c>
      <c r="J55">
        <f t="shared" si="2"/>
        <v>5.4786895674300264E-2</v>
      </c>
      <c r="K55">
        <f t="shared" si="2"/>
        <v>4.1221374045801527E-2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1.1673027989821883E-2</v>
      </c>
      <c r="P55">
        <f t="shared" si="2"/>
        <v>4.5960559796437671E-3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1.0000000000000002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[1]data!D33</f>
        <v>16.399999999999999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[1]data!D34</f>
        <v>41.5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[1]data!D35</f>
        <v>93.5</v>
      </c>
      <c r="C11" s="8">
        <f>'Protocole Inventaire'!C11*$B11</f>
        <v>93.5</v>
      </c>
      <c r="D11" s="8">
        <f>'Protocole Inventaire'!D11*$B11</f>
        <v>2150.5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467.5</v>
      </c>
      <c r="J11" s="8">
        <f>'Protocole Inventaire'!J11*$B11</f>
        <v>0</v>
      </c>
      <c r="K11" s="8">
        <f>'Protocole Inventaire'!K11*$B11</f>
        <v>187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93.5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[1]data!D36</f>
        <v>84.9</v>
      </c>
      <c r="C12" s="8">
        <f>'Protocole Inventaire'!C12*$B12</f>
        <v>424.5</v>
      </c>
      <c r="D12" s="8">
        <f>'Protocole Inventaire'!D12*$B12</f>
        <v>594.30000000000007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339.6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339.6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1.3800000000000001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1.3800000000000001</v>
      </c>
      <c r="J13" s="8">
        <f>'Protocole Inventaire'!J13*$B13</f>
        <v>0</v>
      </c>
      <c r="K13" s="8">
        <f>'Protocole Inventaire'!K13*$B13</f>
        <v>0.46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0.46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2.0100000000000002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2.68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0.92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2.7600000000000002</v>
      </c>
      <c r="J15" s="8">
        <f>'Protocole Inventaire'!J15*$B15</f>
        <v>0</v>
      </c>
      <c r="K15" s="8">
        <f>'Protocole Inventaire'!K15*$B15</f>
        <v>0.92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0.92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3.63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4.84</v>
      </c>
      <c r="J16" s="8">
        <f>'Protocole Inventaire'!J16*$B16</f>
        <v>1.21</v>
      </c>
      <c r="K16" s="8">
        <f>'Protocole Inventaire'!K16*$B16</f>
        <v>2.42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9.36</v>
      </c>
      <c r="D17" s="8">
        <f>'Protocole Inventaire'!D17*$B17</f>
        <v>3.12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4.68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1.93</v>
      </c>
      <c r="D18" s="8">
        <f>'Protocole Inventaire'!D18*$B18</f>
        <v>3.86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7.72</v>
      </c>
      <c r="J18" s="8">
        <f>'Protocole Inventaire'!J18*$B18</f>
        <v>1.93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7.0500000000000007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2.35</v>
      </c>
      <c r="J19" s="8">
        <f>'Protocole Inventaire'!J19*$B19</f>
        <v>2.35</v>
      </c>
      <c r="K19" s="8">
        <f>'Protocole Inventaire'!K19*$B19</f>
        <v>4.7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8.370000000000001</v>
      </c>
      <c r="D20" s="8">
        <f>'Protocole Inventaire'!D20*$B20</f>
        <v>5.58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11.16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9.81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3.27</v>
      </c>
      <c r="J21" s="8">
        <f>'Protocole Inventaire'!J21*$B21</f>
        <v>3.27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3.8</v>
      </c>
      <c r="D22" s="8">
        <f>'Protocole Inventaire'!D22*$B22</f>
        <v>11.399999999999999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3.8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13.11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13.11</v>
      </c>
      <c r="J23" s="8">
        <f>'Protocole Inventaire'!J23*$B23</f>
        <v>4.37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4.99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16.98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5.66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6.34</v>
      </c>
      <c r="D26" s="8">
        <f>'Protocole Inventaire'!D26*$B26</f>
        <v>12.68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7.06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594.74999999999989</v>
      </c>
      <c r="D53">
        <f t="shared" ref="D53:S53" si="0">SUM(D9:D51)</f>
        <v>2801.4300000000003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870.50999999999988</v>
      </c>
      <c r="J53">
        <f t="shared" si="0"/>
        <v>13.129999999999999</v>
      </c>
      <c r="K53">
        <f t="shared" si="0"/>
        <v>195.49999999999997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433.56</v>
      </c>
      <c r="P53">
        <f t="shared" si="0"/>
        <v>0.92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4909.8000000000011</v>
      </c>
    </row>
    <row r="54" spans="1:20" x14ac:dyDescent="0.25">
      <c r="A54" t="s">
        <v>53</v>
      </c>
      <c r="B54" t="s">
        <v>30</v>
      </c>
      <c r="C54">
        <f>C53/$B$6</f>
        <v>901.1363636363634</v>
      </c>
      <c r="D54">
        <f t="shared" ref="D54:S54" si="1">D53/$B$6</f>
        <v>4244.590909090909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1318.9545454545453</v>
      </c>
      <c r="J54">
        <f t="shared" si="1"/>
        <v>19.893939393939391</v>
      </c>
      <c r="K54">
        <f t="shared" si="1"/>
        <v>296.21212121212113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656.90909090909088</v>
      </c>
      <c r="P54">
        <f t="shared" si="1"/>
        <v>1.393939393939394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7439.0909090909072</v>
      </c>
    </row>
    <row r="55" spans="1:20" x14ac:dyDescent="0.25">
      <c r="A55" t="s">
        <v>53</v>
      </c>
      <c r="B55" t="s">
        <v>50</v>
      </c>
      <c r="C55">
        <f>C54/$T54</f>
        <v>0.12113528045948918</v>
      </c>
      <c r="D55">
        <f t="shared" ref="D55:S55" si="2">D54/$T54</f>
        <v>0.57057924966393758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0.17730050103873887</v>
      </c>
      <c r="J55">
        <f t="shared" si="2"/>
        <v>2.6742433500346247E-3</v>
      </c>
      <c r="K55">
        <f t="shared" si="2"/>
        <v>3.9818322538596275E-2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8.8305022607845549E-2</v>
      </c>
      <c r="P55">
        <f t="shared" si="2"/>
        <v>1.8738034135810019E-4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1.0000000000000002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cp:lastPrinted>2024-07-24T11:54:02Z</cp:lastPrinted>
  <dcterms:created xsi:type="dcterms:W3CDTF">2022-03-10T11:48:40Z</dcterms:created>
  <dcterms:modified xsi:type="dcterms:W3CDTF">2024-10-15T07:58:01Z</dcterms:modified>
</cp:coreProperties>
</file>