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18\"/>
    </mc:Choice>
  </mc:AlternateContent>
  <bookViews>
    <workbookView xWindow="0" yWindow="0" windowWidth="23040" windowHeight="9384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J31" i="5" l="1"/>
  <c r="K31" i="5"/>
  <c r="L31" i="5"/>
  <c r="M31" i="5"/>
  <c r="P31" i="5"/>
  <c r="Q31" i="5"/>
  <c r="F31" i="5"/>
  <c r="G31" i="5"/>
  <c r="N31" i="5"/>
  <c r="O31" i="5"/>
  <c r="D31" i="5"/>
  <c r="R31" i="5"/>
  <c r="C31" i="5"/>
  <c r="E31" i="5"/>
  <c r="S31" i="5"/>
  <c r="I31" i="5"/>
  <c r="H31" i="5"/>
  <c r="J31" i="6"/>
  <c r="K31" i="6"/>
  <c r="M31" i="6"/>
  <c r="N31" i="6"/>
  <c r="C31" i="6"/>
  <c r="Q31" i="6"/>
  <c r="F31" i="6"/>
  <c r="S31" i="6"/>
  <c r="L31" i="6"/>
  <c r="P31" i="6"/>
  <c r="O31" i="6"/>
  <c r="D31" i="6"/>
  <c r="E31" i="6"/>
  <c r="R31" i="6"/>
  <c r="G31" i="6"/>
  <c r="H31" i="6"/>
  <c r="I31" i="6"/>
  <c r="E32" i="6"/>
  <c r="Q32" i="6"/>
  <c r="F32" i="6"/>
  <c r="R32" i="6"/>
  <c r="K32" i="6"/>
  <c r="D32" i="6"/>
  <c r="G32" i="6"/>
  <c r="S32" i="6"/>
  <c r="H32" i="6"/>
  <c r="C32" i="6"/>
  <c r="J32" i="6"/>
  <c r="L32" i="6"/>
  <c r="M32" i="6"/>
  <c r="N32" i="6"/>
  <c r="P32" i="6"/>
  <c r="I32" i="6"/>
  <c r="O32" i="6"/>
  <c r="G34" i="5"/>
  <c r="S34" i="5"/>
  <c r="H34" i="5"/>
  <c r="I34" i="5"/>
  <c r="J34" i="5"/>
  <c r="K34" i="5"/>
  <c r="M34" i="5"/>
  <c r="O34" i="5"/>
  <c r="P34" i="5"/>
  <c r="Q34" i="5"/>
  <c r="R34" i="5"/>
  <c r="D34" i="5"/>
  <c r="E34" i="5"/>
  <c r="L34" i="5"/>
  <c r="N34" i="5"/>
  <c r="C34" i="5"/>
  <c r="F34" i="5"/>
  <c r="C30" i="5"/>
  <c r="O30" i="5"/>
  <c r="P30" i="5"/>
  <c r="Q30" i="5"/>
  <c r="R30" i="5"/>
  <c r="G30" i="5"/>
  <c r="H30" i="5"/>
  <c r="D30" i="5"/>
  <c r="F30" i="5"/>
  <c r="S30" i="5"/>
  <c r="E30" i="5"/>
  <c r="J30" i="5"/>
  <c r="L30" i="5"/>
  <c r="N30" i="5"/>
  <c r="I30" i="5"/>
  <c r="K30" i="5"/>
  <c r="M30" i="5"/>
  <c r="G34" i="6"/>
  <c r="S34" i="6"/>
  <c r="H34" i="6"/>
  <c r="N34" i="6"/>
  <c r="Q34" i="6"/>
  <c r="I34" i="6"/>
  <c r="J34" i="6"/>
  <c r="L34" i="6"/>
  <c r="P34" i="6"/>
  <c r="R34" i="6"/>
  <c r="M34" i="6"/>
  <c r="O34" i="6"/>
  <c r="K34" i="6"/>
  <c r="C34" i="6"/>
  <c r="E34" i="6"/>
  <c r="D34" i="6"/>
  <c r="F34" i="6"/>
  <c r="E32" i="5"/>
  <c r="Q32" i="5"/>
  <c r="F32" i="5"/>
  <c r="G32" i="5"/>
  <c r="S32" i="5"/>
  <c r="H32" i="5"/>
  <c r="J32" i="5"/>
  <c r="R32" i="5"/>
  <c r="M32" i="5"/>
  <c r="D32" i="5"/>
  <c r="K32" i="5"/>
  <c r="P32" i="5"/>
  <c r="L32" i="5"/>
  <c r="N32" i="5"/>
  <c r="I32" i="5"/>
  <c r="C32" i="5"/>
  <c r="O32" i="5"/>
  <c r="C30" i="6"/>
  <c r="O30" i="6"/>
  <c r="D30" i="6"/>
  <c r="P30" i="6"/>
  <c r="I30" i="6"/>
  <c r="M30" i="6"/>
  <c r="E30" i="6"/>
  <c r="Q30" i="6"/>
  <c r="R30" i="6"/>
  <c r="S30" i="6"/>
  <c r="H30" i="6"/>
  <c r="J30" i="6"/>
  <c r="K30" i="6"/>
  <c r="L30" i="6"/>
  <c r="N30" i="6"/>
  <c r="F30" i="6"/>
  <c r="G30" i="6"/>
  <c r="L33" i="5"/>
  <c r="M33" i="5"/>
  <c r="N33" i="5"/>
  <c r="C33" i="5"/>
  <c r="D33" i="5"/>
  <c r="Q33" i="5"/>
  <c r="S33" i="5"/>
  <c r="O33" i="5"/>
  <c r="P33" i="5"/>
  <c r="E33" i="5"/>
  <c r="R33" i="5"/>
  <c r="F33" i="5"/>
  <c r="H33" i="5"/>
  <c r="G33" i="5"/>
  <c r="I33" i="5"/>
  <c r="J33" i="5"/>
  <c r="K33" i="5"/>
  <c r="L33" i="6"/>
  <c r="G33" i="6"/>
  <c r="I33" i="6"/>
  <c r="M33" i="6"/>
  <c r="O33" i="6"/>
  <c r="P33" i="6"/>
  <c r="Q33" i="6"/>
  <c r="H33" i="6"/>
  <c r="N33" i="6"/>
  <c r="C33" i="6"/>
  <c r="D33" i="6"/>
  <c r="J33" i="6"/>
  <c r="E33" i="6"/>
  <c r="F33" i="6"/>
  <c r="R33" i="6"/>
  <c r="S33" i="6"/>
  <c r="K33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<sst xmlns="http://schemas.openxmlformats.org/spreadsheetml/2006/main" count="155" uniqueCount="56">
  <si>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</si>
  <si>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</si>
  <si>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</si>
  <si>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</si>
  <si>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</si>
  <si>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</si>
  <si>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</si>
  <si>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</si>
  <si>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</si>
  <si>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</si>
  <si>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</si>
  <si>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</si>
  <si>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</si>
  <si>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</si>
  <si>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</si>
  <si>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</si>
  <si>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</si>
  <si>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</si>
  <si>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</si>
  <si>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</si>
  <si>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</si>
  <si>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</si>
  <si>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</si>
  <si>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</si>
  <si>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</si>
  <si>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</si>
  <si>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</si>
  <si>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</si>
  <si>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</si>
  <si>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</si>
  <si>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</si>
  <si>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</si>
  <si>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</si>
  <si>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</si>
  <si>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</si>
  <si>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</si>
  <si>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</si>
  <si>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</si>
  <si>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</si>
  <si>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</si>
  <si>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</si>
  <si>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</si>
  <si>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</si>
  <si>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</si>
  <si>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</si>
  <si>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</si>
  <si>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</si>
  <si>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</si>
  <si>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</si>
  <si>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</si>
  <si>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</si>
  <si>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</si>
  <si>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</si>
  <si>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</si>
  <si>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VD18 - Mont Dessous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</si>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</sst>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F3" sqref="F3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45582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0.7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>
        <v>5</v>
      </c>
      <c r="D9" s="7">
        <v>2</v>
      </c>
      <c r="E9" s="7">
        <v>0</v>
      </c>
      <c r="F9" s="7">
        <v>0</v>
      </c>
      <c r="G9" s="7">
        <v>0</v>
      </c>
      <c r="H9" s="7">
        <v>7</v>
      </c>
      <c r="I9" s="7">
        <v>19</v>
      </c>
      <c r="J9" s="7">
        <v>35</v>
      </c>
      <c r="K9" s="7">
        <v>29</v>
      </c>
      <c r="L9" s="7">
        <v>0</v>
      </c>
      <c r="M9" s="7">
        <v>0</v>
      </c>
      <c r="N9" s="7">
        <v>0</v>
      </c>
      <c r="O9" s="7">
        <v>6</v>
      </c>
      <c r="P9" s="7">
        <v>0</v>
      </c>
      <c r="Q9" s="7">
        <v>0</v>
      </c>
      <c r="R9" s="7">
        <v>0</v>
      </c>
      <c r="S9" s="7">
        <v>9</v>
      </c>
    </row>
    <row r="10" spans="1:19" x14ac:dyDescent="0.3">
      <c r="A10" s="8">
        <v>14</v>
      </c>
      <c r="B10" s="8">
        <v>0.12</v>
      </c>
      <c r="C10" s="8">
        <v>7</v>
      </c>
      <c r="D10" s="8">
        <v>0</v>
      </c>
      <c r="E10" s="8">
        <v>0</v>
      </c>
      <c r="F10" s="8">
        <v>0</v>
      </c>
      <c r="G10" s="8">
        <v>0</v>
      </c>
      <c r="H10" s="8">
        <v>7</v>
      </c>
      <c r="I10" s="8">
        <v>10</v>
      </c>
      <c r="J10" s="8">
        <v>27</v>
      </c>
      <c r="K10" s="8">
        <v>45</v>
      </c>
      <c r="L10" s="8">
        <v>0</v>
      </c>
      <c r="M10" s="8">
        <v>0</v>
      </c>
      <c r="N10" s="8">
        <v>0</v>
      </c>
      <c r="O10" s="8">
        <v>2</v>
      </c>
      <c r="P10" s="8">
        <v>0</v>
      </c>
      <c r="Q10" s="8">
        <v>0</v>
      </c>
      <c r="R10" s="8">
        <v>0</v>
      </c>
      <c r="S10" s="8">
        <v>1</v>
      </c>
    </row>
    <row r="11" spans="1:19" x14ac:dyDescent="0.3">
      <c r="A11" s="8">
        <v>18</v>
      </c>
      <c r="B11" s="8">
        <v>0.18</v>
      </c>
      <c r="C11" s="8">
        <v>5</v>
      </c>
      <c r="D11" s="8">
        <v>0</v>
      </c>
      <c r="E11" s="8">
        <v>0</v>
      </c>
      <c r="F11" s="8">
        <v>0</v>
      </c>
      <c r="G11" s="8">
        <v>0</v>
      </c>
      <c r="H11" s="8">
        <v>5</v>
      </c>
      <c r="I11" s="8">
        <v>5</v>
      </c>
      <c r="J11" s="8">
        <v>16</v>
      </c>
      <c r="K11" s="8">
        <v>29</v>
      </c>
      <c r="L11" s="8">
        <v>0</v>
      </c>
      <c r="M11" s="8">
        <v>0</v>
      </c>
      <c r="N11" s="8">
        <v>0</v>
      </c>
      <c r="O11" s="8">
        <v>2</v>
      </c>
      <c r="P11" s="8">
        <v>0</v>
      </c>
      <c r="Q11" s="8">
        <v>0</v>
      </c>
      <c r="R11" s="8">
        <v>0</v>
      </c>
      <c r="S11" s="8">
        <v>2</v>
      </c>
    </row>
    <row r="12" spans="1:19" x14ac:dyDescent="0.3">
      <c r="A12" s="8">
        <v>22</v>
      </c>
      <c r="B12" s="8">
        <v>0.28999999999999998</v>
      </c>
      <c r="C12" s="8">
        <v>8</v>
      </c>
      <c r="D12" s="8">
        <v>0</v>
      </c>
      <c r="E12" s="8">
        <v>0</v>
      </c>
      <c r="F12" s="8">
        <v>0</v>
      </c>
      <c r="G12" s="8">
        <v>0</v>
      </c>
      <c r="H12" s="8">
        <v>7</v>
      </c>
      <c r="I12" s="8">
        <v>4</v>
      </c>
      <c r="J12" s="8">
        <v>4</v>
      </c>
      <c r="K12" s="8">
        <v>12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1</v>
      </c>
    </row>
    <row r="13" spans="1:19" x14ac:dyDescent="0.3">
      <c r="A13" s="8">
        <v>26</v>
      </c>
      <c r="B13" s="8">
        <v>0.46</v>
      </c>
      <c r="C13" s="8">
        <v>6</v>
      </c>
      <c r="D13" s="8">
        <v>3</v>
      </c>
      <c r="E13" s="8">
        <v>0</v>
      </c>
      <c r="F13" s="8">
        <v>0</v>
      </c>
      <c r="G13" s="8">
        <v>0</v>
      </c>
      <c r="H13" s="8">
        <v>2</v>
      </c>
      <c r="I13" s="8">
        <v>9</v>
      </c>
      <c r="J13" s="8">
        <v>1</v>
      </c>
      <c r="K13" s="8">
        <v>7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1</v>
      </c>
    </row>
    <row r="14" spans="1:19" x14ac:dyDescent="0.3">
      <c r="A14" s="8">
        <v>30</v>
      </c>
      <c r="B14" s="8">
        <v>0.67</v>
      </c>
      <c r="C14" s="8">
        <v>0</v>
      </c>
      <c r="D14" s="8">
        <v>1</v>
      </c>
      <c r="E14" s="8">
        <v>0</v>
      </c>
      <c r="F14" s="8">
        <v>0</v>
      </c>
      <c r="G14" s="8">
        <v>0</v>
      </c>
      <c r="H14" s="8">
        <v>0</v>
      </c>
      <c r="I14" s="8">
        <v>2</v>
      </c>
      <c r="J14" s="8">
        <v>3</v>
      </c>
      <c r="K14" s="8">
        <v>6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3">
      <c r="A15" s="8">
        <v>34</v>
      </c>
      <c r="B15" s="8">
        <v>0.92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3</v>
      </c>
      <c r="J15" s="8">
        <v>1</v>
      </c>
      <c r="K15" s="8">
        <v>3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3">
      <c r="A16" s="8">
        <v>38</v>
      </c>
      <c r="B16" s="8">
        <v>1.21</v>
      </c>
      <c r="C16" s="8">
        <v>2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4</v>
      </c>
      <c r="K16" s="8">
        <v>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3">
      <c r="A17" s="8">
        <v>42</v>
      </c>
      <c r="B17" s="8">
        <v>1.56</v>
      </c>
      <c r="C17" s="8">
        <v>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3</v>
      </c>
      <c r="J17" s="8">
        <v>1</v>
      </c>
      <c r="K17" s="8">
        <v>5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3">
      <c r="A18" s="8">
        <v>46</v>
      </c>
      <c r="B18" s="8">
        <v>1.93</v>
      </c>
      <c r="C18" s="8">
        <v>2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2</v>
      </c>
      <c r="J18" s="8">
        <v>2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3">
      <c r="A19" s="8">
        <v>50</v>
      </c>
      <c r="B19" s="8">
        <v>2.35</v>
      </c>
      <c r="C19" s="8">
        <v>4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1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3">
      <c r="A20" s="8">
        <v>54</v>
      </c>
      <c r="B20" s="8">
        <v>2.79</v>
      </c>
      <c r="C20" s="8">
        <v>3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3">
      <c r="A21" s="8">
        <v>58</v>
      </c>
      <c r="B21" s="8">
        <v>3.27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3">
      <c r="A22" s="8">
        <v>62</v>
      </c>
      <c r="B22" s="8">
        <v>3.8</v>
      </c>
      <c r="C22" s="8">
        <v>3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3">
      <c r="A23" s="8">
        <v>66</v>
      </c>
      <c r="B23" s="8">
        <v>4.37</v>
      </c>
      <c r="C23" s="8">
        <v>2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3">
      <c r="A24" s="8">
        <v>70</v>
      </c>
      <c r="B24" s="8">
        <v>4.99</v>
      </c>
      <c r="C24" s="8">
        <v>1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3">
      <c r="A25" s="8">
        <v>74</v>
      </c>
      <c r="B25" s="8">
        <v>5.66</v>
      </c>
      <c r="C25" s="8">
        <v>3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3">
      <c r="A26" s="8">
        <v>78</v>
      </c>
      <c r="B26" s="8">
        <v>6.34</v>
      </c>
      <c r="C26" s="8">
        <v>2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1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3">
      <c r="A27" s="8">
        <v>82</v>
      </c>
      <c r="B27" s="8">
        <v>7.06</v>
      </c>
      <c r="C27" s="8">
        <v>1</v>
      </c>
      <c r="D27" s="8">
        <v>1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3">
      <c r="A28" s="8">
        <v>86</v>
      </c>
      <c r="B28" s="8">
        <v>7.8049999999999997</v>
      </c>
      <c r="C28" s="8">
        <v>1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3">
      <c r="A29" s="8">
        <v>90</v>
      </c>
      <c r="B29" s="8">
        <v>8.58</v>
      </c>
      <c r="C29" s="8">
        <v>1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3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3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3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3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3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60</v>
      </c>
      <c r="D54" s="12">
        <f t="shared" ref="D54:S54" si="0">SUM(D9:D51)</f>
        <v>10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28</v>
      </c>
      <c r="I54" s="12">
        <f t="shared" si="0"/>
        <v>61</v>
      </c>
      <c r="J54" s="12">
        <f t="shared" si="0"/>
        <v>94</v>
      </c>
      <c r="K54" s="12">
        <f t="shared" si="0"/>
        <v>139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10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14</v>
      </c>
      <c r="T54" s="13">
        <f>SUM(C54:S54)</f>
        <v>416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85.7</v>
      </c>
      <c r="D55" s="20">
        <f t="shared" ref="D55:S55" si="3">ROUND(D54/$B$6, 1)</f>
        <v>14.3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40</v>
      </c>
      <c r="I55" s="20">
        <f t="shared" si="3"/>
        <v>87.1</v>
      </c>
      <c r="J55" s="20">
        <f t="shared" si="3"/>
        <v>134.30000000000001</v>
      </c>
      <c r="K55" s="20">
        <f t="shared" si="3"/>
        <v>198.6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14.3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20</v>
      </c>
      <c r="T55" s="21">
        <f>ROUND(SUM(C55:S55),0)</f>
        <v>594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9.5299999999999994</v>
      </c>
      <c r="D56" s="22">
        <f>ROUND('Calcul surface terriere'!D53, 2)</f>
        <v>1.43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0.66</v>
      </c>
      <c r="I56" s="22">
        <f>ROUND('Calcul surface terriere'!I53, 2)</f>
        <v>3.38</v>
      </c>
      <c r="J56" s="22">
        <f>ROUND('Calcul surface terriere'!J53, 2)</f>
        <v>2.5299999999999998</v>
      </c>
      <c r="K56" s="22">
        <f>ROUND('Calcul surface terriere'!K53, 2)</f>
        <v>4.3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0.13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0.23</v>
      </c>
      <c r="T56" s="23">
        <f>ROUND('Calcul surface terriere'!T53,1)</f>
        <v>22.2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13.61</v>
      </c>
      <c r="D57" s="22">
        <f>ROUND('Calcul surface terriere'!D54, 2)</f>
        <v>2.04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0.95</v>
      </c>
      <c r="I57" s="22">
        <f>ROUND('Calcul surface terriere'!I54, 2)</f>
        <v>4.83</v>
      </c>
      <c r="J57" s="22">
        <f>ROUND('Calcul surface terriere'!J54, 2)</f>
        <v>3.61</v>
      </c>
      <c r="K57" s="22">
        <f>ROUND('Calcul surface terriere'!K54, 2)</f>
        <v>6.14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0.18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0.33</v>
      </c>
      <c r="T57" s="23">
        <f>ROUND('Calcul surface terriere'!T54, 1)</f>
        <v>31.7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43</v>
      </c>
      <c r="D58" s="24">
        <f>ROUND(100 * 'Calcul surface terriere'!D55,0)</f>
        <v>6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3</v>
      </c>
      <c r="I58" s="24">
        <f>ROUND(100 * 'Calcul surface terriere'!I55,0)</f>
        <v>15</v>
      </c>
      <c r="J58" s="24">
        <f>ROUND(100 * 'Calcul surface terriere'!J55,0)</f>
        <v>11</v>
      </c>
      <c r="K58" s="24">
        <f>ROUND(100 * 'Calcul surface terriere'!K55,0)</f>
        <v>19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1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1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116.8</v>
      </c>
      <c r="D59" s="26">
        <f>ROUND('Calcul volume sur pied'!D53, 1)</f>
        <v>17.2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5.3</v>
      </c>
      <c r="I59" s="26">
        <f>ROUND('Calcul volume sur pied'!I53, 1)</f>
        <v>36.299999999999997</v>
      </c>
      <c r="J59" s="26">
        <f>ROUND('Calcul volume sur pied'!J53, 1)</f>
        <v>23.7</v>
      </c>
      <c r="K59" s="26">
        <f>ROUND('Calcul volume sur pied'!K53, 1)</f>
        <v>39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1.1000000000000001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2</v>
      </c>
      <c r="T59" s="27">
        <f>ROUND('Calcul volume sur pied'!T53, 0)</f>
        <v>241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166.9</v>
      </c>
      <c r="D60" s="26">
        <f>ROUND('Calcul volume sur pied'!D54, 1)</f>
        <v>24.6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7.5</v>
      </c>
      <c r="I60" s="26">
        <f>ROUND('Calcul volume sur pied'!I54, 1)</f>
        <v>51.8</v>
      </c>
      <c r="J60" s="26">
        <f>ROUND('Calcul volume sur pied'!J54, 1)</f>
        <v>33.9</v>
      </c>
      <c r="K60" s="26">
        <f>ROUND('Calcul volume sur pied'!K54, 1)</f>
        <v>55.7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1.5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2.8</v>
      </c>
      <c r="T60" s="27">
        <f>ROUND('Calcul volume sur pied'!T54, 0)</f>
        <v>345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48</v>
      </c>
      <c r="D61" s="24">
        <f>ROUND(100 * 'Calcul volume sur pied'!D55, 0)</f>
        <v>7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2</v>
      </c>
      <c r="I61" s="24">
        <f>ROUND(100 * 'Calcul volume sur pied'!I55, 0)</f>
        <v>15</v>
      </c>
      <c r="J61" s="24">
        <f>ROUND(100 * 'Calcul volume sur pied'!J55, 0)</f>
        <v>10</v>
      </c>
      <c r="K61" s="24">
        <f>ROUND(100 * 'Calcul volume sur pied'!K55, 0)</f>
        <v>16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1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0.7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7.1428571428571432</v>
      </c>
      <c r="D9" s="7">
        <f>'Protocole Inventaire'!D9/$B$6</f>
        <v>2.8571428571428572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10</v>
      </c>
      <c r="I9" s="7">
        <f>'Protocole Inventaire'!I9/$B$6</f>
        <v>27.142857142857146</v>
      </c>
      <c r="J9" s="7">
        <f>'Protocole Inventaire'!J9/$B$6</f>
        <v>50</v>
      </c>
      <c r="K9" s="7">
        <f>'Protocole Inventaire'!K9/$B$6</f>
        <v>41.428571428571431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8.5714285714285712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12.857142857142858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10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10</v>
      </c>
      <c r="I10" s="8">
        <f>'Protocole Inventaire'!I10/$B$6</f>
        <v>14.285714285714286</v>
      </c>
      <c r="J10" s="8">
        <f>'Protocole Inventaire'!J10/$B$6</f>
        <v>38.571428571428577</v>
      </c>
      <c r="K10" s="8">
        <f>'Protocole Inventaire'!K10/$B$6</f>
        <v>64.285714285714292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2.8571428571428572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1.4285714285714286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7.1428571428571432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7.1428571428571432</v>
      </c>
      <c r="I11" s="8">
        <f>'Protocole Inventaire'!I11/$B$6</f>
        <v>7.1428571428571432</v>
      </c>
      <c r="J11" s="8">
        <f>'Protocole Inventaire'!J11/$B$6</f>
        <v>22.857142857142858</v>
      </c>
      <c r="K11" s="8">
        <f>'Protocole Inventaire'!K11/$B$6</f>
        <v>41.428571428571431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2.8571428571428572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2.8571428571428572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11.428571428571429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10</v>
      </c>
      <c r="I12" s="8">
        <f>'Protocole Inventaire'!I12/$B$6</f>
        <v>5.7142857142857144</v>
      </c>
      <c r="J12" s="8">
        <f>'Protocole Inventaire'!J12/$B$6</f>
        <v>5.7142857142857144</v>
      </c>
      <c r="K12" s="8">
        <f>'Protocole Inventaire'!K12/$B$6</f>
        <v>17.142857142857142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1.4285714285714286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8.5714285714285712</v>
      </c>
      <c r="D13" s="8">
        <f>'Protocole Inventaire'!D13/$B$6</f>
        <v>4.2857142857142856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2.8571428571428572</v>
      </c>
      <c r="I13" s="8">
        <f>'Protocole Inventaire'!I13/$B$6</f>
        <v>12.857142857142858</v>
      </c>
      <c r="J13" s="8">
        <f>'Protocole Inventaire'!J13/$B$6</f>
        <v>1.4285714285714286</v>
      </c>
      <c r="K13" s="8">
        <f>'Protocole Inventaire'!K13/$B$6</f>
        <v>10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1.4285714285714286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1.4285714285714286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2.8571428571428572</v>
      </c>
      <c r="J14" s="8">
        <f>'Protocole Inventaire'!J14/$B$6</f>
        <v>4.2857142857142856</v>
      </c>
      <c r="K14" s="8">
        <f>'Protocole Inventaire'!K14/$B$6</f>
        <v>8.5714285714285712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1.4285714285714286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4.2857142857142856</v>
      </c>
      <c r="J15" s="8">
        <f>'Protocole Inventaire'!J15/$B$6</f>
        <v>1.4285714285714286</v>
      </c>
      <c r="K15" s="8">
        <f>'Protocole Inventaire'!K15/$B$6</f>
        <v>4.2857142857142856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2.8571428571428572</v>
      </c>
      <c r="D16" s="8">
        <f>'Protocole Inventaire'!D16/$B$6</f>
        <v>1.4285714285714286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1.4285714285714286</v>
      </c>
      <c r="J16" s="8">
        <f>'Protocole Inventaire'!J16/$B$6</f>
        <v>5.7142857142857144</v>
      </c>
      <c r="K16" s="8">
        <f>'Protocole Inventaire'!K16/$B$6</f>
        <v>2.8571428571428572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2.8571428571428572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4.2857142857142856</v>
      </c>
      <c r="J17" s="8">
        <f>'Protocole Inventaire'!J17/$B$6</f>
        <v>1.4285714285714286</v>
      </c>
      <c r="K17" s="8">
        <f>'Protocole Inventaire'!K17/$B$6</f>
        <v>7.1428571428571432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2.8571428571428572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2.8571428571428572</v>
      </c>
      <c r="J18" s="8">
        <f>'Protocole Inventaire'!J18/$B$6</f>
        <v>2.8571428571428572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5.7142857142857144</v>
      </c>
      <c r="D19" s="8">
        <f>'Protocole Inventaire'!D19/$B$6</f>
        <v>1.4285714285714286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1.4285714285714286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4.2857142857142856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1.4285714285714286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1.4285714285714286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4.2857142857142856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2.8571428571428572</v>
      </c>
      <c r="D23" s="8">
        <f>'Protocole Inventaire'!D23/$B$6</f>
        <v>1.4285714285714286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1.4285714285714286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1.4285714285714286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4.2857142857142856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2.8571428571428572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1.4285714285714286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1.4285714285714286</v>
      </c>
      <c r="D27" s="8">
        <f>'Protocole Inventaire'!D27/$B$6</f>
        <v>1.4285714285714286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1.4285714285714286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1.4285714285714286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0.7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3.9269908169872421E-2</v>
      </c>
      <c r="D9" s="7">
        <f>'Protocole Inventaire'!D9*($A9/200)^2*PI()</f>
        <v>1.5707963267948967E-2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5.4977871437821388E-2</v>
      </c>
      <c r="I9" s="7">
        <f>'Protocole Inventaire'!I9*($A9/200)^2*PI()</f>
        <v>0.14922565104551519</v>
      </c>
      <c r="J9" s="7">
        <f>'Protocole Inventaire'!J9*($A9/200)^2*PI()</f>
        <v>0.27488935718910695</v>
      </c>
      <c r="K9" s="7">
        <f>'Protocole Inventaire'!K9*($A9/200)^2*PI()</f>
        <v>0.22776546738526002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4.7123889803846908E-2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7.0685834705770362E-2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0.10775662801812992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0.10775662801812992</v>
      </c>
      <c r="I10" s="8">
        <f>'Protocole Inventaire'!I10*($A10/200)^2*PI()</f>
        <v>0.15393804002589989</v>
      </c>
      <c r="J10" s="8">
        <f>'Protocole Inventaire'!J10*($A10/200)^2*PI()</f>
        <v>0.41563270806992975</v>
      </c>
      <c r="K10" s="8">
        <f>'Protocole Inventaire'!K10*($A10/200)^2*PI()</f>
        <v>0.69272118011654948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3.0787608005179976E-2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1.5393804002589988E-2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0.12723450247038659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0.12723450247038659</v>
      </c>
      <c r="I11" s="8">
        <f>'Protocole Inventaire'!I11*($A11/200)^2*PI()</f>
        <v>0.12723450247038659</v>
      </c>
      <c r="J11" s="8">
        <f>'Protocole Inventaire'!J11*($A11/200)^2*PI()</f>
        <v>0.40715040790523715</v>
      </c>
      <c r="K11" s="8">
        <f>'Protocole Inventaire'!K11*($A11/200)^2*PI()</f>
        <v>0.73796011432824238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5.0893800988154644E-2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5.0893800988154644E-2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0.30410616886749198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0.26609289775905548</v>
      </c>
      <c r="I12" s="8">
        <f>'Protocole Inventaire'!I12*($A12/200)^2*PI()</f>
        <v>0.15205308443374599</v>
      </c>
      <c r="J12" s="8">
        <f>'Protocole Inventaire'!J12*($A12/200)^2*PI()</f>
        <v>0.15205308443374599</v>
      </c>
      <c r="K12" s="8">
        <f>'Protocole Inventaire'!K12*($A12/200)^2*PI()</f>
        <v>0.45615925330123797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0.3185574950740051</v>
      </c>
      <c r="D13" s="8">
        <f>'Protocole Inventaire'!D13*($A13/200)^2*PI()</f>
        <v>0.15927874753700255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0.10618583169133503</v>
      </c>
      <c r="I13" s="8">
        <f>'Protocole Inventaire'!I13*($A13/200)^2*PI()</f>
        <v>0.4778362426110076</v>
      </c>
      <c r="J13" s="8">
        <f>'Protocole Inventaire'!J13*($A13/200)^2*PI()</f>
        <v>5.3092915845667513E-2</v>
      </c>
      <c r="K13" s="8">
        <f>'Protocole Inventaire'!K13*($A13/200)^2*PI()</f>
        <v>0.3716504109196726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0.1413716694115407</v>
      </c>
      <c r="J14" s="8">
        <f>'Protocole Inventaire'!J14*($A14/200)^2*PI()</f>
        <v>0.21205750411731106</v>
      </c>
      <c r="K14" s="8">
        <f>'Protocole Inventaire'!K14*($A14/200)^2*PI()</f>
        <v>0.42411500823462212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9.0792027688745044E-2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0.27237608306623512</v>
      </c>
      <c r="J15" s="8">
        <f>'Protocole Inventaire'!J15*($A15/200)^2*PI()</f>
        <v>9.0792027688745044E-2</v>
      </c>
      <c r="K15" s="8">
        <f>'Protocole Inventaire'!K15*($A15/200)^2*PI()</f>
        <v>0.27237608306623512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0.22682298958918307</v>
      </c>
      <c r="D16" s="8">
        <f>'Protocole Inventaire'!D16*($A16/200)^2*PI()</f>
        <v>0.11341149479459153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0.11341149479459153</v>
      </c>
      <c r="J16" s="8">
        <f>'Protocole Inventaire'!J16*($A16/200)^2*PI()</f>
        <v>0.45364597917836613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0.27708847204661974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0.13854423602330987</v>
      </c>
      <c r="K17" s="8">
        <f>'Protocole Inventaire'!K17*($A17/200)^2*PI()</f>
        <v>0.69272118011654926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0.33238050274980013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0.33238050274980013</v>
      </c>
      <c r="J18" s="8">
        <f>'Protocole Inventaire'!J18*($A18/200)^2*PI()</f>
        <v>0.33238050274980013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0.78539816339744828</v>
      </c>
      <c r="D19" s="8">
        <f>'Protocole Inventaire'!D19*($A19/200)^2*PI()</f>
        <v>0.19634954084936207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0.19634954084936207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0.68706631334008772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0.90572116202993735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0.68423887995185706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0.34211943997592853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0.38484510006474959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1.2902521028293279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0.9556724852220152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0.4778362426110076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0.52810172506844411</v>
      </c>
      <c r="D27" s="8">
        <f>'Protocole Inventaire'!D27*($A27/200)^2*PI()</f>
        <v>0.52810172506844411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0.58088048164875272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0.63617251235193317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9.5265655627456898</v>
      </c>
      <c r="D53">
        <f t="shared" ref="D53:S53" si="0">SUM(D9:D51)</f>
        <v>1.4256547461990481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0.66224773137672843</v>
      </c>
      <c r="I53">
        <f t="shared" si="0"/>
        <v>3.3844377657122839</v>
      </c>
      <c r="J53">
        <f t="shared" si="0"/>
        <v>2.5302387232012196</v>
      </c>
      <c r="K53">
        <f t="shared" si="0"/>
        <v>4.2986412279069146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0.12880529879718153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0.22807962665061898</v>
      </c>
      <c r="T53">
        <f>SUM(C53:S53)</f>
        <v>22.184670682589683</v>
      </c>
    </row>
    <row r="54" spans="1:20" x14ac:dyDescent="0.3">
      <c r="A54" t="s">
        <v>49</v>
      </c>
      <c r="B54" t="s">
        <v>30</v>
      </c>
      <c r="C54">
        <f>C53/$B$6</f>
        <v>13.609379375350986</v>
      </c>
      <c r="D54">
        <f t="shared" ref="D54:S54" si="1">D53/$B$6</f>
        <v>2.0366496374272116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0.94606818768104073</v>
      </c>
      <c r="I54">
        <f t="shared" si="1"/>
        <v>4.834911093874692</v>
      </c>
      <c r="J54">
        <f t="shared" si="1"/>
        <v>3.614626747430314</v>
      </c>
      <c r="K54">
        <f t="shared" si="1"/>
        <v>6.1409160398670215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0.18400756971025933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0.32582803807231286</v>
      </c>
      <c r="T54">
        <f>SUM(C54:S54)</f>
        <v>31.692386689413841</v>
      </c>
    </row>
    <row r="55" spans="1:20" x14ac:dyDescent="0.3">
      <c r="A55" t="s">
        <v>49</v>
      </c>
      <c r="B55" t="s">
        <v>50</v>
      </c>
      <c r="C55">
        <f>C54/$T54</f>
        <v>0.42942109436954795</v>
      </c>
      <c r="D55">
        <f t="shared" ref="D55:S55" si="2">D54/$T54</f>
        <v>6.4263056531097748E-2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2.9851591707261808E-2</v>
      </c>
      <c r="I55">
        <f t="shared" si="2"/>
        <v>0.1525574940523394</v>
      </c>
      <c r="J55">
        <f t="shared" si="2"/>
        <v>0.11405347230089498</v>
      </c>
      <c r="K55">
        <f t="shared" si="2"/>
        <v>0.19376628526113063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5.8060496204826095E-3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1.0280956157244815E-2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0.7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0.4</v>
      </c>
      <c r="D9" s="7">
        <f>'Protocole Inventaire'!D9*$B9</f>
        <v>0.16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0.56000000000000005</v>
      </c>
      <c r="I9" s="7">
        <f>'Protocole Inventaire'!I9*$B9</f>
        <v>1.52</v>
      </c>
      <c r="J9" s="7">
        <f>'Protocole Inventaire'!J9*$B9</f>
        <v>2.8000000000000003</v>
      </c>
      <c r="K9" s="7">
        <f>'Protocole Inventaire'!K9*$B9</f>
        <v>2.3199999999999998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0.48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0.72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0.84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0.84</v>
      </c>
      <c r="I10" s="8">
        <f>'Protocole Inventaire'!I10*$B10</f>
        <v>1.2</v>
      </c>
      <c r="J10" s="8">
        <f>'Protocole Inventaire'!J10*$B10</f>
        <v>3.2399999999999998</v>
      </c>
      <c r="K10" s="8">
        <f>'Protocole Inventaire'!K10*$B10</f>
        <v>5.3999999999999995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0.24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0.12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0.89999999999999991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0.89999999999999991</v>
      </c>
      <c r="I11" s="8">
        <f>'Protocole Inventaire'!I11*$B11</f>
        <v>0.89999999999999991</v>
      </c>
      <c r="J11" s="8">
        <f>'Protocole Inventaire'!J11*$B11</f>
        <v>2.88</v>
      </c>
      <c r="K11" s="8">
        <f>'Protocole Inventaire'!K11*$B11</f>
        <v>5.22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0.36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0.36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2.3199999999999998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2.0299999999999998</v>
      </c>
      <c r="I12" s="8">
        <f>'Protocole Inventaire'!I12*$B12</f>
        <v>1.1599999999999999</v>
      </c>
      <c r="J12" s="8">
        <f>'Protocole Inventaire'!J12*$B12</f>
        <v>1.1599999999999999</v>
      </c>
      <c r="K12" s="8">
        <f>'Protocole Inventaire'!K12*$B12</f>
        <v>3.4799999999999995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2.7600000000000002</v>
      </c>
      <c r="D13" s="8">
        <f>'Protocole Inventaire'!D13*$B13</f>
        <v>1.3800000000000001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0.92</v>
      </c>
      <c r="I13" s="8">
        <f>'Protocole Inventaire'!I13*$B13</f>
        <v>4.1400000000000006</v>
      </c>
      <c r="J13" s="8">
        <f>'Protocole Inventaire'!J13*$B13</f>
        <v>0.46</v>
      </c>
      <c r="K13" s="8">
        <f>'Protocole Inventaire'!K13*$B13</f>
        <v>3.22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0.67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1.34</v>
      </c>
      <c r="J14" s="8">
        <f>'Protocole Inventaire'!J14*$B14</f>
        <v>2.0100000000000002</v>
      </c>
      <c r="K14" s="8">
        <f>'Protocole Inventaire'!K14*$B14</f>
        <v>4.0200000000000005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0.92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2.7600000000000002</v>
      </c>
      <c r="J15" s="8">
        <f>'Protocole Inventaire'!J15*$B15</f>
        <v>0.92</v>
      </c>
      <c r="K15" s="8">
        <f>'Protocole Inventaire'!K15*$B15</f>
        <v>2.7600000000000002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2.42</v>
      </c>
      <c r="D16" s="8">
        <f>'Protocole Inventaire'!D16*$B16</f>
        <v>1.21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1.21</v>
      </c>
      <c r="J16" s="8">
        <f>'Protocole Inventaire'!J16*$B16</f>
        <v>4.84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3.12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4.68</v>
      </c>
      <c r="J17" s="8">
        <f>'Protocole Inventaire'!J17*$B17</f>
        <v>1.56</v>
      </c>
      <c r="K17" s="8">
        <f>'Protocole Inventaire'!K17*$B17</f>
        <v>7.8000000000000007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3.86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3.86</v>
      </c>
      <c r="J18" s="8">
        <f>'Protocole Inventaire'!J18*$B18</f>
        <v>3.86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9.4</v>
      </c>
      <c r="D19" s="8">
        <f>'Protocole Inventaire'!D19*$B19</f>
        <v>2.35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2.35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8.370000000000001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11.399999999999999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8.74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4.37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4.99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16.98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12.68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6.34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7.06</v>
      </c>
      <c r="D27" s="8">
        <f>'Protocole Inventaire'!D27*$B27</f>
        <v>7.06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7.8049999999999997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8.58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116.81500000000001</v>
      </c>
      <c r="D53">
        <f t="shared" ref="D53:S53" si="0">SUM(D9:D51)</f>
        <v>17.2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5.25</v>
      </c>
      <c r="I53">
        <f t="shared" si="0"/>
        <v>36.269999999999996</v>
      </c>
      <c r="J53">
        <f t="shared" si="0"/>
        <v>23.73</v>
      </c>
      <c r="K53">
        <f t="shared" si="0"/>
        <v>38.99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1.08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1.95</v>
      </c>
      <c r="T53">
        <f>SUM(C53:S53)</f>
        <v>241.28500000000003</v>
      </c>
    </row>
    <row r="54" spans="1:20" x14ac:dyDescent="0.3">
      <c r="A54" t="s">
        <v>53</v>
      </c>
      <c r="B54" t="s">
        <v>30</v>
      </c>
      <c r="C54">
        <f>C53/$B$6</f>
        <v>166.87857142857146</v>
      </c>
      <c r="D54">
        <f t="shared" ref="D54:S54" si="1">D53/$B$6</f>
        <v>24.571428571428573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7.5000000000000009</v>
      </c>
      <c r="I54">
        <f t="shared" si="1"/>
        <v>51.81428571428571</v>
      </c>
      <c r="J54">
        <f t="shared" si="1"/>
        <v>33.900000000000006</v>
      </c>
      <c r="K54">
        <f t="shared" si="1"/>
        <v>55.7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1.5428571428571431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2.785714285714286</v>
      </c>
      <c r="T54">
        <f>SUM(C54:S54)</f>
        <v>344.69285714285718</v>
      </c>
    </row>
    <row r="55" spans="1:20" x14ac:dyDescent="0.3">
      <c r="A55" t="s">
        <v>53</v>
      </c>
      <c r="B55" t="s">
        <v>50</v>
      </c>
      <c r="C55">
        <f>C54/$T54</f>
        <v>0.48413701639140438</v>
      </c>
      <c r="D55">
        <f t="shared" ref="D55:S55" si="2">D54/$T54</f>
        <v>7.1284994923016348E-2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2.1758501357316037E-2</v>
      </c>
      <c r="I55">
        <f t="shared" si="2"/>
        <v>0.15032016080568619</v>
      </c>
      <c r="J55">
        <f t="shared" si="2"/>
        <v>9.8348426135068487E-2</v>
      </c>
      <c r="K55">
        <f t="shared" si="2"/>
        <v>0.16159313674700043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4.4760345649335854E-3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8.0817290755745286E-3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2024-10-21T14:04:59Z</dcterms:modified>
</cp:coreProperties>
</file>