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17\Report de données_20.05.2025\"/>
    </mc:Choice>
  </mc:AlternateContent>
  <xr:revisionPtr revIDLastSave="0" documentId="13_ncr:1_{801A80EC-D5EB-49D1-8247-B947232D8599}" xr6:coauthVersionLast="36" xr6:coauthVersionMax="47" xr10:uidLastSave="{00000000-0000-0000-0000-000000000000}"/>
  <bookViews>
    <workbookView xWindow="0" yWindow="0" windowWidth="23040" windowHeight="1038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F31" i="6" l="1"/>
  <c r="G31" i="6"/>
  <c r="H31" i="6"/>
  <c r="I31" i="6"/>
  <c r="J31" i="6"/>
  <c r="K31" i="6"/>
  <c r="L31" i="6"/>
  <c r="M31" i="6"/>
  <c r="N31" i="6"/>
  <c r="O31" i="6"/>
  <c r="P31" i="6"/>
  <c r="C31" i="6"/>
  <c r="Q31" i="6"/>
  <c r="D31" i="6"/>
  <c r="R31" i="6"/>
  <c r="E31" i="6"/>
  <c r="S31" i="6"/>
  <c r="D34" i="5"/>
  <c r="R34" i="5"/>
  <c r="E34" i="5"/>
  <c r="S34" i="5"/>
  <c r="F34" i="5"/>
  <c r="G34" i="5"/>
  <c r="H34" i="5"/>
  <c r="I34" i="5"/>
  <c r="J34" i="5"/>
  <c r="K34" i="5"/>
  <c r="L34" i="5"/>
  <c r="M34" i="5"/>
  <c r="N34" i="5"/>
  <c r="O34" i="5"/>
  <c r="P34" i="5"/>
  <c r="C34" i="5"/>
  <c r="Q34" i="5"/>
  <c r="C32" i="6"/>
  <c r="Q32" i="6"/>
  <c r="D32" i="6"/>
  <c r="R32" i="6"/>
  <c r="E32" i="6"/>
  <c r="S32" i="6"/>
  <c r="F32" i="6"/>
  <c r="G32" i="6"/>
  <c r="H32" i="6"/>
  <c r="I32" i="6"/>
  <c r="J32" i="6"/>
  <c r="K32" i="6"/>
  <c r="L32" i="6"/>
  <c r="M32" i="6"/>
  <c r="N32" i="6"/>
  <c r="O32" i="6"/>
  <c r="P32" i="6"/>
  <c r="N33" i="6"/>
  <c r="O33" i="6"/>
  <c r="P33" i="6"/>
  <c r="C33" i="6"/>
  <c r="Q33" i="6"/>
  <c r="D33" i="6"/>
  <c r="R33" i="6"/>
  <c r="E33" i="6"/>
  <c r="S33" i="6"/>
  <c r="F33" i="6"/>
  <c r="G33" i="6"/>
  <c r="H33" i="6"/>
  <c r="I33" i="6"/>
  <c r="J33" i="6"/>
  <c r="K33" i="6"/>
  <c r="L33" i="6"/>
  <c r="M33" i="6"/>
  <c r="K34" i="6"/>
  <c r="L34" i="6"/>
  <c r="M34" i="6"/>
  <c r="N34" i="6"/>
  <c r="O34" i="6"/>
  <c r="P34" i="6"/>
  <c r="C34" i="6"/>
  <c r="Q34" i="6"/>
  <c r="D34" i="6"/>
  <c r="R34" i="6"/>
  <c r="E34" i="6"/>
  <c r="S34" i="6"/>
  <c r="F34" i="6"/>
  <c r="G34" i="6"/>
  <c r="H34" i="6"/>
  <c r="I34" i="6"/>
  <c r="J34" i="6"/>
  <c r="P30" i="5"/>
  <c r="C30" i="5"/>
  <c r="Q30" i="5"/>
  <c r="D30" i="5"/>
  <c r="R30" i="5"/>
  <c r="E30" i="5"/>
  <c r="S30" i="5"/>
  <c r="F30" i="5"/>
  <c r="G30" i="5"/>
  <c r="H30" i="5"/>
  <c r="I30" i="5"/>
  <c r="J30" i="5"/>
  <c r="K30" i="5"/>
  <c r="L30" i="5"/>
  <c r="M30" i="5"/>
  <c r="N30" i="5"/>
  <c r="O30" i="5"/>
  <c r="M31" i="5"/>
  <c r="N31" i="5"/>
  <c r="O31" i="5"/>
  <c r="P31" i="5"/>
  <c r="C31" i="5"/>
  <c r="Q31" i="5"/>
  <c r="D31" i="5"/>
  <c r="R31" i="5"/>
  <c r="E31" i="5"/>
  <c r="S31" i="5"/>
  <c r="F31" i="5"/>
  <c r="G31" i="5"/>
  <c r="H31" i="5"/>
  <c r="I31" i="5"/>
  <c r="J31" i="5"/>
  <c r="K31" i="5"/>
  <c r="L31" i="5"/>
  <c r="J32" i="5"/>
  <c r="K32" i="5"/>
  <c r="L32" i="5"/>
  <c r="M32" i="5"/>
  <c r="N32" i="5"/>
  <c r="O32" i="5"/>
  <c r="P32" i="5"/>
  <c r="C32" i="5"/>
  <c r="Q32" i="5"/>
  <c r="D32" i="5"/>
  <c r="R32" i="5"/>
  <c r="E32" i="5"/>
  <c r="S32" i="5"/>
  <c r="F32" i="5"/>
  <c r="G32" i="5"/>
  <c r="H32" i="5"/>
  <c r="I32" i="5"/>
  <c r="I30" i="6"/>
  <c r="J30" i="6"/>
  <c r="K30" i="6"/>
  <c r="L30" i="6"/>
  <c r="M30" i="6"/>
  <c r="N30" i="6"/>
  <c r="O30" i="6"/>
  <c r="P30" i="6"/>
  <c r="C30" i="6"/>
  <c r="Q30" i="6"/>
  <c r="D30" i="6"/>
  <c r="R30" i="6"/>
  <c r="E30" i="6"/>
  <c r="S30" i="6"/>
  <c r="F30" i="6"/>
  <c r="G30" i="6"/>
  <c r="H30" i="6"/>
  <c r="G33" i="5"/>
  <c r="H33" i="5"/>
  <c r="I33" i="5"/>
  <c r="J33" i="5"/>
  <c r="K33" i="5"/>
  <c r="L33" i="5"/>
  <c r="M33" i="5"/>
  <c r="N33" i="5"/>
  <c r="O33" i="5"/>
  <c r="P33" i="5"/>
  <c r="C33" i="5"/>
  <c r="Q33" i="5"/>
  <c r="D33" i="5"/>
  <c r="R33" i="5"/>
  <c r="E33" i="5"/>
  <c r="S33" i="5"/>
  <c r="F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<sst xmlns="http://schemas.openxmlformats.org/spreadsheetml/2006/main" count="155" uniqueCount="56">
  <si>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</si>
  <si>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</si>
  <si>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</si>
  <si>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</si>
  <si>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</si>
  <si>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</si>
  <si>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</si>
  <si>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</si>
  <si>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</si>
  <si>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</si>
  <si>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</si>
  <si>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</si>
  <si>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</si>
  <si>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</si>
  <si>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</si>
  <si>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</si>
  <si>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</si>
  <si>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</si>
  <si>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</si>
  <si>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</si>
  <si>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</si>
  <si>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</si>
  <si>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</si>
  <si>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</si>
  <si>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</si>
  <si>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</si>
  <si>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</si>
  <si>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</si>
  <si>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</si>
  <si>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</si>
  <si>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</si>
  <si>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</si>
  <si>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</si>
  <si>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</si>
  <si>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</si>
  <si>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</si>
  <si>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</si>
  <si>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</si>
  <si>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</si>
  <si>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</si>
  <si>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</si>
  <si>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</si>
  <si>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</si>
  <si>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</si>
  <si>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</si>
  <si>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</si>
  <si>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</si>
  <si>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</si>
  <si>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</si>
  <si>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</si>
  <si>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</si>
  <si>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</si>
  <si>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</si>
  <si>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</si>
  <si>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VD17 - Les Lavanches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</si>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</sst>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O1" workbookViewId="0">
      <selection activeCell="A9" sqref="A9:S34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38275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1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>
        <v>10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119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8</v>
      </c>
    </row>
    <row r="10" spans="1:19" x14ac:dyDescent="0.3">
      <c r="A10" s="8">
        <v>14</v>
      </c>
      <c r="B10" s="8">
        <v>0.12</v>
      </c>
      <c r="C10" s="8">
        <v>10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100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12</v>
      </c>
    </row>
    <row r="11" spans="1:19" x14ac:dyDescent="0.3">
      <c r="A11" s="8">
        <v>18</v>
      </c>
      <c r="B11" s="8">
        <v>0.18</v>
      </c>
      <c r="C11" s="8">
        <v>4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120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6</v>
      </c>
    </row>
    <row r="12" spans="1:19" x14ac:dyDescent="0.3">
      <c r="A12" s="8">
        <v>22</v>
      </c>
      <c r="B12" s="8">
        <v>0.28999999999999998</v>
      </c>
      <c r="C12" s="8">
        <v>1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91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3">
      <c r="A13" s="8">
        <v>26</v>
      </c>
      <c r="B13" s="8">
        <v>0.46</v>
      </c>
      <c r="C13" s="8">
        <v>2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82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3</v>
      </c>
    </row>
    <row r="14" spans="1:19" x14ac:dyDescent="0.3">
      <c r="A14" s="8">
        <v>30</v>
      </c>
      <c r="B14" s="8">
        <v>0.67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61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4</v>
      </c>
    </row>
    <row r="15" spans="1:19" x14ac:dyDescent="0.3">
      <c r="A15" s="8">
        <v>34</v>
      </c>
      <c r="B15" s="8">
        <v>0.92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41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2</v>
      </c>
    </row>
    <row r="16" spans="1:19" x14ac:dyDescent="0.3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28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1</v>
      </c>
    </row>
    <row r="17" spans="1:19" x14ac:dyDescent="0.3">
      <c r="A17" s="8">
        <v>42</v>
      </c>
      <c r="B17" s="8">
        <v>1.56</v>
      </c>
      <c r="C17" s="8">
        <v>2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11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3">
      <c r="A18" s="8">
        <v>46</v>
      </c>
      <c r="B18" s="8">
        <v>1.93</v>
      </c>
      <c r="C18" s="8">
        <v>3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3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3">
      <c r="A19" s="8">
        <v>50</v>
      </c>
      <c r="B19" s="8">
        <v>2.35</v>
      </c>
      <c r="C19" s="8">
        <v>2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3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3">
      <c r="A20" s="8">
        <v>54</v>
      </c>
      <c r="B20" s="8">
        <v>2.79</v>
      </c>
      <c r="C20" s="8">
        <v>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3">
      <c r="A21" s="8">
        <v>58</v>
      </c>
      <c r="B21" s="8">
        <v>3.27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3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3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3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3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3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3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2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3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3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3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3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3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3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3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39</v>
      </c>
      <c r="D54" s="12">
        <f t="shared" ref="D54:S54" si="0">SUM(D9:D51)</f>
        <v>10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662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37</v>
      </c>
      <c r="T54" s="13">
        <f>SUM(C54:S54)</f>
        <v>748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39</v>
      </c>
      <c r="D55" s="20">
        <f t="shared" ref="D55:S55" si="3">ROUND(D54/$B$6, 1)</f>
        <v>10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662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37</v>
      </c>
      <c r="T55" s="21">
        <f>ROUND(SUM(C55:S55),0)</f>
        <v>748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2.67</v>
      </c>
      <c r="D56" s="22">
        <f>ROUND('Calcul surface terriere'!D53, 2)</f>
        <v>0.9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28.85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1.18</v>
      </c>
      <c r="T56" s="23">
        <f>ROUND('Calcul surface terriere'!T53,1)</f>
        <v>33.6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2.67</v>
      </c>
      <c r="D57" s="22">
        <f>ROUND('Calcul surface terriere'!D54, 2)</f>
        <v>0.9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28.85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1.18</v>
      </c>
      <c r="T57" s="23">
        <f>ROUND('Calcul surface terriere'!T54, 1)</f>
        <v>33.6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8</v>
      </c>
      <c r="D58" s="24">
        <f>ROUND(100 * 'Calcul surface terriere'!D55,0)</f>
        <v>3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86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29.9</v>
      </c>
      <c r="D59" s="26">
        <f>ROUND('Calcul volume sur pied'!D53, 1)</f>
        <v>9.8000000000000007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272.39999999999998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10.6</v>
      </c>
      <c r="T59" s="27">
        <f>ROUND('Calcul volume sur pied'!T53, 0)</f>
        <v>323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29.9</v>
      </c>
      <c r="D60" s="26">
        <f>ROUND('Calcul volume sur pied'!D54, 1)</f>
        <v>9.8000000000000007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272.39999999999998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10.6</v>
      </c>
      <c r="T60" s="27">
        <f>ROUND('Calcul volume sur pied'!T54, 0)</f>
        <v>323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9</v>
      </c>
      <c r="D61" s="24">
        <f>ROUND(100 * 'Calcul volume sur pied'!D55, 0)</f>
        <v>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84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10</v>
      </c>
      <c r="D9" s="7">
        <f>'Protocole Inventaire'!D9/$B$6</f>
        <v>1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119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8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10</v>
      </c>
      <c r="D10" s="8">
        <f>'Protocole Inventaire'!D10/$B$6</f>
        <v>1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100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12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4</v>
      </c>
      <c r="D11" s="8">
        <f>'Protocole Inventaire'!D11/$B$6</f>
        <v>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120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6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</v>
      </c>
      <c r="D12" s="8">
        <f>'Protocole Inventaire'!D12/$B$6</f>
        <v>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91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2</v>
      </c>
      <c r="D13" s="8">
        <f>'Protocole Inventaire'!D13/$B$6</f>
        <v>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82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3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1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61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4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41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2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28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1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2</v>
      </c>
      <c r="D17" s="8">
        <f>'Protocole Inventaire'!D17/$B$6</f>
        <v>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11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3</v>
      </c>
      <c r="D18" s="8">
        <f>'Protocole Inventaire'!D18/$B$6</f>
        <v>2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2</v>
      </c>
      <c r="D19" s="8">
        <f>'Protocole Inventaire'!D19/$B$6</f>
        <v>1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3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1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2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1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7.8539816339744842E-2</v>
      </c>
      <c r="D9" s="7">
        <f>'Protocole Inventaire'!D9*($A9/200)^2*PI()</f>
        <v>7.8539816339744835E-3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0.93462381444296361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6.2831853071795868E-2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0.15393804002589989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1.5393804002589988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0.18472564803107985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0.10178760197630929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3.0536280592892791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0.15268140296446395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3.4592076708677211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4.3536190993447361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0.15927874753700255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4.3118359170519911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0.28274333882308139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3.7224731352385469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0.18158405537749009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3.1755218542485628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1.5239865962564083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0.4985707541247002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1.0562034501368882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0.63617251235193317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2.6687829592245293</v>
      </c>
      <c r="D53">
        <f t="shared" ref="D53:S53" si="0">SUM(D9:D51)</f>
        <v>0.89786718039596292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28.854271886160813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1.1752698117079416</v>
      </c>
      <c r="T53">
        <f>SUM(C53:S53)</f>
        <v>33.596191837489251</v>
      </c>
    </row>
    <row r="54" spans="1:20" x14ac:dyDescent="0.3">
      <c r="A54" t="s">
        <v>49</v>
      </c>
      <c r="B54" t="s">
        <v>30</v>
      </c>
      <c r="C54">
        <f>C53/$B$6</f>
        <v>2.6687829592245293</v>
      </c>
      <c r="D54">
        <f t="shared" ref="D54:S54" si="1">D53/$B$6</f>
        <v>0.89786718039596292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28.854271886160813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1.1752698117079416</v>
      </c>
      <c r="T54">
        <f>SUM(C54:S54)</f>
        <v>33.596191837489251</v>
      </c>
    </row>
    <row r="55" spans="1:20" x14ac:dyDescent="0.3">
      <c r="A55" t="s">
        <v>49</v>
      </c>
      <c r="B55" t="s">
        <v>50</v>
      </c>
      <c r="C55">
        <f>C54/$T54</f>
        <v>7.94370675144941E-2</v>
      </c>
      <c r="D55">
        <f t="shared" ref="D55:S55" si="2">D54/$T54</f>
        <v>2.6725266504582009E-2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0.85885543295305766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3.4982233027866093E-2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0.8</v>
      </c>
      <c r="D9" s="7">
        <f>'Protocole Inventaire'!D9*$B9</f>
        <v>0.08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9.52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0.64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1.2</v>
      </c>
      <c r="D10" s="8">
        <f>'Protocole Inventaire'!D10*$B10</f>
        <v>0.12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12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1.44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0.72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21.599999999999998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1.08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26.389999999999997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37.72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1.3800000000000001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40.870000000000005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2.68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37.72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1.84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33.879999999999995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17.16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5.79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5.79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14.12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8.58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29.85</v>
      </c>
      <c r="D53">
        <f t="shared" ref="D53:S53" si="0">SUM(D9:D51)</f>
        <v>9.82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272.39999999999998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10.559999999999999</v>
      </c>
      <c r="T53">
        <f>SUM(C53:S53)</f>
        <v>322.63</v>
      </c>
    </row>
    <row r="54" spans="1:20" x14ac:dyDescent="0.3">
      <c r="A54" t="s">
        <v>53</v>
      </c>
      <c r="B54" t="s">
        <v>30</v>
      </c>
      <c r="C54">
        <f>C53/$B$6</f>
        <v>29.85</v>
      </c>
      <c r="D54">
        <f t="shared" ref="D54:S54" si="1">D53/$B$6</f>
        <v>9.82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272.39999999999998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10.559999999999999</v>
      </c>
      <c r="T54">
        <f>SUM(C54:S54)</f>
        <v>322.63</v>
      </c>
    </row>
    <row r="55" spans="1:20" x14ac:dyDescent="0.3">
      <c r="A55" t="s">
        <v>53</v>
      </c>
      <c r="B55" t="s">
        <v>50</v>
      </c>
      <c r="C55">
        <f>C54/$T54</f>
        <v>9.2520844310820444E-2</v>
      </c>
      <c r="D55">
        <f t="shared" ref="D55:S55" si="2">D54/$T54</f>
        <v>3.0437343086507765E-2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0.84431082044447192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3.2730992158199794E-2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2025-07-29T08:02:56Z</dcterms:modified>
</cp:coreProperties>
</file>