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ld\Downloads\"/>
    </mc:Choice>
  </mc:AlternateContent>
  <xr:revisionPtr revIDLastSave="0" documentId="8_{CA0CC52A-8EEE-4AA8-B95C-9912835EDBAC}" xr6:coauthVersionLast="47" xr6:coauthVersionMax="47" xr10:uidLastSave="{00000000-0000-0000-0000-000000000000}"/>
  <bookViews>
    <workbookView xWindow="-120" yWindow="-120" windowWidth="29040" windowHeight="176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6" l="1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6" i="5" l="1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G30" i="6"/>
  <c r="K30" i="6"/>
  <c r="O30" i="6"/>
  <c r="S30" i="6"/>
  <c r="J30" i="6"/>
  <c r="D30" i="6"/>
  <c r="H30" i="6"/>
  <c r="L30" i="6"/>
  <c r="P30" i="6"/>
  <c r="N30" i="6"/>
  <c r="R30" i="6"/>
  <c r="E30" i="6"/>
  <c r="I30" i="6"/>
  <c r="M30" i="6"/>
  <c r="Q30" i="6"/>
  <c r="F30" i="6"/>
  <c r="E32" i="6"/>
  <c r="I32" i="6"/>
  <c r="M32" i="6"/>
  <c r="Q32" i="6"/>
  <c r="H32" i="6"/>
  <c r="F32" i="6"/>
  <c r="J32" i="6"/>
  <c r="N32" i="6"/>
  <c r="R32" i="6"/>
  <c r="D32" i="6"/>
  <c r="P32" i="6"/>
  <c r="C32" i="6"/>
  <c r="G32" i="6"/>
  <c r="K32" i="6"/>
  <c r="O32" i="6"/>
  <c r="S32" i="6"/>
  <c r="L32" i="6"/>
  <c r="C34" i="6"/>
  <c r="G34" i="6"/>
  <c r="K34" i="6"/>
  <c r="O34" i="6"/>
  <c r="S34" i="6"/>
  <c r="N34" i="6"/>
  <c r="R34" i="6"/>
  <c r="D34" i="6"/>
  <c r="H34" i="6"/>
  <c r="L34" i="6"/>
  <c r="P34" i="6"/>
  <c r="F34" i="6"/>
  <c r="E34" i="6"/>
  <c r="I34" i="6"/>
  <c r="M34" i="6"/>
  <c r="Q34" i="6"/>
  <c r="J34" i="6"/>
  <c r="F31" i="6"/>
  <c r="J31" i="6"/>
  <c r="N31" i="6"/>
  <c r="R31" i="6"/>
  <c r="E31" i="6"/>
  <c r="M31" i="6"/>
  <c r="C31" i="6"/>
  <c r="G31" i="6"/>
  <c r="K31" i="6"/>
  <c r="O31" i="6"/>
  <c r="S31" i="6"/>
  <c r="I31" i="6"/>
  <c r="D31" i="6"/>
  <c r="H31" i="6"/>
  <c r="L31" i="6"/>
  <c r="P31" i="6"/>
  <c r="Q31" i="6"/>
  <c r="D33" i="6"/>
  <c r="H33" i="6"/>
  <c r="L33" i="6"/>
  <c r="P33" i="6"/>
  <c r="C33" i="6"/>
  <c r="G33" i="6"/>
  <c r="S33" i="6"/>
  <c r="E33" i="6"/>
  <c r="I33" i="6"/>
  <c r="M33" i="6"/>
  <c r="Q33" i="6"/>
  <c r="K33" i="6"/>
  <c r="F33" i="6"/>
  <c r="J33" i="6"/>
  <c r="N33" i="6"/>
  <c r="R33" i="6"/>
  <c r="O33" i="6"/>
  <c r="F35" i="6"/>
  <c r="J35" i="6"/>
  <c r="N35" i="6"/>
  <c r="R35" i="6"/>
  <c r="M35" i="6"/>
  <c r="C35" i="6"/>
  <c r="G35" i="6"/>
  <c r="K35" i="6"/>
  <c r="O35" i="6"/>
  <c r="S35" i="6"/>
  <c r="E35" i="6"/>
  <c r="Q35" i="6"/>
  <c r="D35" i="6"/>
  <c r="H35" i="6"/>
  <c r="L35" i="6"/>
  <c r="P35" i="6"/>
  <c r="I35" i="6"/>
  <c r="C30" i="5"/>
  <c r="G30" i="5"/>
  <c r="K30" i="5"/>
  <c r="O30" i="5"/>
  <c r="S30" i="5"/>
  <c r="D30" i="5"/>
  <c r="H30" i="5"/>
  <c r="L30" i="5"/>
  <c r="P30" i="5"/>
  <c r="F30" i="5"/>
  <c r="R30" i="5"/>
  <c r="E30" i="5"/>
  <c r="I30" i="5"/>
  <c r="M30" i="5"/>
  <c r="Q30" i="5"/>
  <c r="J30" i="5"/>
  <c r="N30" i="5"/>
  <c r="C34" i="5"/>
  <c r="G34" i="5"/>
  <c r="K34" i="5"/>
  <c r="O34" i="5"/>
  <c r="S34" i="5"/>
  <c r="D34" i="5"/>
  <c r="H34" i="5"/>
  <c r="L34" i="5"/>
  <c r="P34" i="5"/>
  <c r="F34" i="5"/>
  <c r="N34" i="5"/>
  <c r="E34" i="5"/>
  <c r="I34" i="5"/>
  <c r="M34" i="5"/>
  <c r="Q34" i="5"/>
  <c r="J34" i="5"/>
  <c r="R34" i="5"/>
  <c r="F31" i="5"/>
  <c r="J31" i="5"/>
  <c r="N31" i="5"/>
  <c r="R31" i="5"/>
  <c r="C31" i="5"/>
  <c r="G31" i="5"/>
  <c r="K31" i="5"/>
  <c r="O31" i="5"/>
  <c r="S31" i="5"/>
  <c r="I31" i="5"/>
  <c r="D31" i="5"/>
  <c r="H31" i="5"/>
  <c r="L31" i="5"/>
  <c r="P31" i="5"/>
  <c r="E31" i="5"/>
  <c r="M31" i="5"/>
  <c r="Q31" i="5"/>
  <c r="D33" i="5"/>
  <c r="H33" i="5"/>
  <c r="L33" i="5"/>
  <c r="P33" i="5"/>
  <c r="E33" i="5"/>
  <c r="I33" i="5"/>
  <c r="M33" i="5"/>
  <c r="Q33" i="5"/>
  <c r="C33" i="5"/>
  <c r="K33" i="5"/>
  <c r="F33" i="5"/>
  <c r="J33" i="5"/>
  <c r="N33" i="5"/>
  <c r="R33" i="5"/>
  <c r="G33" i="5"/>
  <c r="O33" i="5"/>
  <c r="S33" i="5"/>
  <c r="F35" i="5"/>
  <c r="J35" i="5"/>
  <c r="N35" i="5"/>
  <c r="R35" i="5"/>
  <c r="C35" i="5"/>
  <c r="G35" i="5"/>
  <c r="K35" i="5"/>
  <c r="O35" i="5"/>
  <c r="S35" i="5"/>
  <c r="E35" i="5"/>
  <c r="M35" i="5"/>
  <c r="D35" i="5"/>
  <c r="H35" i="5"/>
  <c r="L35" i="5"/>
  <c r="P35" i="5"/>
  <c r="I35" i="5"/>
  <c r="Q35" i="5"/>
  <c r="E32" i="5"/>
  <c r="I32" i="5"/>
  <c r="M32" i="5"/>
  <c r="Q32" i="5"/>
  <c r="F32" i="5"/>
  <c r="J32" i="5"/>
  <c r="N32" i="5"/>
  <c r="R32" i="5"/>
  <c r="D32" i="5"/>
  <c r="L32" i="5"/>
  <c r="C32" i="5"/>
  <c r="G32" i="5"/>
  <c r="K32" i="5"/>
  <c r="O32" i="5"/>
  <c r="S32" i="5"/>
  <c r="H32" i="5"/>
  <c r="P32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<sst xmlns="http://schemas.openxmlformats.org/spreadsheetml/2006/main" count="155" uniqueCount="52">
  <si>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</si>
  <si>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</si>
  <si>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</si>
  <si>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</si>
  <si>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</si>
  <si>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</si>
  <si>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</si>
  <si>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</si>
  <si>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</si>
  <si>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</si>
  <si>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</si>
  <si>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</si>
  <si>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</si>
  <si>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</si>
  <si>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</si>
  <si>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</si>
  <si>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</si>
  <si>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</si>
  <si>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</si>
  <si>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</si>
  <si>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</si>
  <si>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</si>
  <si>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</si>
  <si>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</si>
  <si>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</si>
  <si>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</si>
  <si>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</si>
  <si>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</si>
  <si>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</si>
  <si>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</si>
  <si>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</si>
  <si>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</si>
  <si>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</si>
  <si>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</si>
  <si>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</si>
  <si>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</si>
  <si>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</si>
  <si>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</si>
  <si>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</si>
  <si>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</si>
  <si>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</si>
  <si>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</si>
  <si>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</si>
  <si>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</si>
  <si>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</si>
  <si>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</si>
  <si>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</si>
  <si>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</si>
  <si>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</si>
  <si>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</si>
  <si>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Sunnig Cher</t>
  </si>
  <si>
    <t>Phillip Mösch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</si>
</sst>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B6" sqref="B6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40023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0.7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0.13</v>
      </c>
      <c r="C10" s="8">
        <v>14</v>
      </c>
      <c r="D10" s="8">
        <v>20</v>
      </c>
      <c r="E10" s="8"/>
      <c r="F10" s="8"/>
      <c r="G10" s="8"/>
      <c r="H10" s="8"/>
      <c r="I10" s="8"/>
      <c r="J10" s="8"/>
      <c r="K10" s="8">
        <v>1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0.24</v>
      </c>
      <c r="C11" s="8">
        <v>7</v>
      </c>
      <c r="D11" s="8">
        <v>8</v>
      </c>
      <c r="E11" s="8"/>
      <c r="F11" s="8"/>
      <c r="G11" s="8"/>
      <c r="H11" s="8"/>
      <c r="I11" s="8">
        <v>2</v>
      </c>
      <c r="J11" s="8"/>
      <c r="K11" s="8">
        <v>2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0.39</v>
      </c>
      <c r="C12" s="8">
        <v>3</v>
      </c>
      <c r="D12" s="8">
        <v>7</v>
      </c>
      <c r="E12" s="8"/>
      <c r="F12" s="8"/>
      <c r="G12" s="8"/>
      <c r="H12" s="8"/>
      <c r="I12" s="8">
        <v>2</v>
      </c>
      <c r="J12" s="8"/>
      <c r="K12" s="8">
        <v>3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0.57999999999999996</v>
      </c>
      <c r="C13" s="8">
        <v>7</v>
      </c>
      <c r="D13" s="8">
        <v>9</v>
      </c>
      <c r="E13" s="8"/>
      <c r="F13" s="8"/>
      <c r="G13" s="8"/>
      <c r="H13" s="8"/>
      <c r="I13" s="8">
        <v>1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0.82</v>
      </c>
      <c r="C14" s="8">
        <v>5</v>
      </c>
      <c r="D14" s="8">
        <v>2</v>
      </c>
      <c r="E14" s="8"/>
      <c r="F14" s="8"/>
      <c r="G14" s="8"/>
      <c r="H14" s="8"/>
      <c r="I14" s="8">
        <v>4</v>
      </c>
      <c r="J14" s="8"/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1.1000000000000001</v>
      </c>
      <c r="C15" s="8">
        <v>5</v>
      </c>
      <c r="D15" s="8">
        <v>4</v>
      </c>
      <c r="E15" s="8"/>
      <c r="F15" s="8"/>
      <c r="G15" s="8"/>
      <c r="H15" s="8"/>
      <c r="I15" s="8"/>
      <c r="J15" s="8"/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1.43</v>
      </c>
      <c r="C16" s="8">
        <v>4</v>
      </c>
      <c r="D16" s="8">
        <v>2</v>
      </c>
      <c r="E16" s="8"/>
      <c r="F16" s="8"/>
      <c r="G16" s="8"/>
      <c r="H16" s="8"/>
      <c r="I16" s="8">
        <v>1</v>
      </c>
      <c r="J16" s="8"/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1.8</v>
      </c>
      <c r="C17" s="8">
        <v>7</v>
      </c>
      <c r="D17" s="8">
        <v>3</v>
      </c>
      <c r="E17" s="8"/>
      <c r="F17" s="8"/>
      <c r="G17" s="8"/>
      <c r="H17" s="8"/>
      <c r="I17" s="8">
        <v>1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2.21</v>
      </c>
      <c r="C18" s="8">
        <v>10</v>
      </c>
      <c r="D18" s="8">
        <v>3</v>
      </c>
      <c r="E18" s="8"/>
      <c r="F18" s="8"/>
      <c r="G18" s="8"/>
      <c r="H18" s="8"/>
      <c r="I18" s="8"/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2.66</v>
      </c>
      <c r="C19" s="8">
        <v>7</v>
      </c>
      <c r="D19" s="8">
        <v>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3.16</v>
      </c>
      <c r="C20" s="8">
        <v>6</v>
      </c>
      <c r="D20" s="8">
        <v>6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3.69</v>
      </c>
      <c r="C21" s="8">
        <v>8</v>
      </c>
      <c r="D21" s="8">
        <v>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4.26</v>
      </c>
      <c r="C22" s="8">
        <v>3</v>
      </c>
      <c r="D22" s="8">
        <v>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4.87</v>
      </c>
      <c r="C23" s="8">
        <v>3</v>
      </c>
      <c r="D23" s="8">
        <v>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5.52</v>
      </c>
      <c r="C24" s="8">
        <v>1</v>
      </c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6.19</v>
      </c>
      <c r="C25" s="8"/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6.91</v>
      </c>
      <c r="C26" s="8"/>
      <c r="D26" s="8">
        <v>3</v>
      </c>
      <c r="E26" s="8">
        <v>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7.65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8.42</v>
      </c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9.2200000000000006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10.050000000000001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10.91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11.79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12.7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13.62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>
        <v>114</v>
      </c>
      <c r="B35" s="8">
        <v>14.58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90</v>
      </c>
      <c r="D54" s="12">
        <f t="shared" ref="D54:S54" si="0">SUM(D9:D51)</f>
        <v>95</v>
      </c>
      <c r="E54" s="12">
        <f t="shared" si="0"/>
        <v>1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11</v>
      </c>
      <c r="J54" s="12">
        <f t="shared" si="0"/>
        <v>0</v>
      </c>
      <c r="K54" s="12">
        <f t="shared" si="0"/>
        <v>12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209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128.6</v>
      </c>
      <c r="D55" s="20">
        <f t="shared" ref="D55:S55" si="3">ROUND(D54/$B$6, 1)</f>
        <v>135.69999999999999</v>
      </c>
      <c r="E55" s="20">
        <f t="shared" si="3"/>
        <v>1.4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15.7</v>
      </c>
      <c r="J55" s="20">
        <f t="shared" si="3"/>
        <v>0</v>
      </c>
      <c r="K55" s="20">
        <f t="shared" si="3"/>
        <v>17.100000000000001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299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11.95</v>
      </c>
      <c r="D56" s="22">
        <f>ROUND('Berechnungen Grundflaeche'!D53, 2)</f>
        <v>13.93</v>
      </c>
      <c r="E56" s="22">
        <f>ROUND('Berechnungen Grundflaeche'!E53, 2)</f>
        <v>0.48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0.71</v>
      </c>
      <c r="J56" s="22">
        <f>ROUND('Berechnungen Grundflaeche'!J53, 2)</f>
        <v>0</v>
      </c>
      <c r="K56" s="22">
        <f>ROUND('Berechnungen Grundflaeche'!K53, 2)</f>
        <v>0.81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27.9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17.07</v>
      </c>
      <c r="D57" s="22">
        <f>ROUND('Berechnungen Grundflaeche'!D54, 2)</f>
        <v>19.89</v>
      </c>
      <c r="E57" s="22">
        <f>ROUND('Berechnungen Grundflaeche'!E54, 2)</f>
        <v>0.68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1.02</v>
      </c>
      <c r="J57" s="22">
        <f>ROUND('Berechnungen Grundflaeche'!J54, 2)</f>
        <v>0</v>
      </c>
      <c r="K57" s="22">
        <f>ROUND('Berechnungen Grundflaeche'!K54, 2)</f>
        <v>1.1499999999999999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39.799999999999997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43</v>
      </c>
      <c r="D58" s="24">
        <f>ROUND(100 * 'Berechnungen Grundflaeche'!D55,0)</f>
        <v>50</v>
      </c>
      <c r="E58" s="24">
        <f>ROUND(100 * 'Berechnungen Grundflaeche'!E55,0)</f>
        <v>2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3</v>
      </c>
      <c r="J58" s="24">
        <f>ROUND(100 * 'Berechnungen Grundflaeche'!J55,0)</f>
        <v>0</v>
      </c>
      <c r="K58" s="24">
        <f>ROUND(100 * 'Berechnungen Grundflaeche'!K55,0)</f>
        <v>3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158.80000000000001</v>
      </c>
      <c r="D59" s="26">
        <f>ROUND('Berechnungen Vorrat'!D53, 1)</f>
        <v>188.7</v>
      </c>
      <c r="E59" s="26">
        <f>ROUND('Berechnungen Vorrat'!E53, 1)</f>
        <v>6.9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8.4</v>
      </c>
      <c r="J59" s="26">
        <f>ROUND('Berechnungen Vorrat'!J53, 1)</f>
        <v>0</v>
      </c>
      <c r="K59" s="26">
        <f>ROUND('Berechnungen Vorrat'!K53, 1)</f>
        <v>9.6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372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226.8</v>
      </c>
      <c r="D60" s="26">
        <f>ROUND('Berechnungen Vorrat'!D54, 1)</f>
        <v>269.60000000000002</v>
      </c>
      <c r="E60" s="26">
        <f>ROUND('Berechnungen Vorrat'!E54, 1)</f>
        <v>9.9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11.9</v>
      </c>
      <c r="J60" s="26">
        <f>ROUND('Berechnungen Vorrat'!J54, 1)</f>
        <v>0</v>
      </c>
      <c r="K60" s="26">
        <f>ROUND('Berechnungen Vorrat'!K54, 1)</f>
        <v>13.7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532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43</v>
      </c>
      <c r="D61" s="24">
        <f>ROUND(100 * 'Berechnungen Vorrat'!D55, 0)</f>
        <v>51</v>
      </c>
      <c r="E61" s="24">
        <f>ROUND(100 * 'Berechnungen Vorrat'!E55, 0)</f>
        <v>2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2</v>
      </c>
      <c r="J61" s="24">
        <f>ROUND(100 * 'Berechnungen Vorrat'!J55, 0)</f>
        <v>0</v>
      </c>
      <c r="K61" s="24">
        <f>ROUND(100 * 'Berechnungen Vorrat'!K55, 0)</f>
        <v>3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0.13</v>
      </c>
      <c r="C10" s="8">
        <f>Kluppierungsprotokoll!C10/$B$6</f>
        <v>20</v>
      </c>
      <c r="D10" s="8">
        <f>Kluppierungsprotokoll!D10/$B$6</f>
        <v>28.571428571428573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1.4285714285714286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0.24</v>
      </c>
      <c r="C11" s="8">
        <f>Kluppierungsprotokoll!C11/$B$6</f>
        <v>10</v>
      </c>
      <c r="D11" s="8">
        <f>Kluppierungsprotokoll!D11/$B$6</f>
        <v>11.428571428571429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2.8571428571428572</v>
      </c>
      <c r="J11" s="8">
        <f>Kluppierungsprotokoll!J11/$B$6</f>
        <v>0</v>
      </c>
      <c r="K11" s="8">
        <f>Kluppierungsprotokoll!K11/$B$6</f>
        <v>2.8571428571428572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0.39</v>
      </c>
      <c r="C12" s="8">
        <f>Kluppierungsprotokoll!C12/$B$6</f>
        <v>4.2857142857142856</v>
      </c>
      <c r="D12" s="8">
        <f>Kluppierungsprotokoll!D12/$B$6</f>
        <v>10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2.8571428571428572</v>
      </c>
      <c r="J12" s="8">
        <f>Kluppierungsprotokoll!J12/$B$6</f>
        <v>0</v>
      </c>
      <c r="K12" s="8">
        <f>Kluppierungsprotokoll!K12/$B$6</f>
        <v>4.2857142857142856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0.57999999999999996</v>
      </c>
      <c r="C13" s="8">
        <f>Kluppierungsprotokoll!C13/$B$6</f>
        <v>10</v>
      </c>
      <c r="D13" s="8">
        <f>Kluppierungsprotokoll!D13/$B$6</f>
        <v>12.857142857142858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1.4285714285714286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0.82</v>
      </c>
      <c r="C14" s="8">
        <f>Kluppierungsprotokoll!C14/$B$6</f>
        <v>7.1428571428571432</v>
      </c>
      <c r="D14" s="8">
        <f>Kluppierungsprotokoll!D14/$B$6</f>
        <v>2.8571428571428572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5.7142857142857144</v>
      </c>
      <c r="J14" s="8">
        <f>Kluppierungsprotokoll!J14/$B$6</f>
        <v>0</v>
      </c>
      <c r="K14" s="8">
        <f>Kluppierungsprotokoll!K14/$B$6</f>
        <v>2.8571428571428572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Kluppierungsprotokoll!C15/$B$6</f>
        <v>7.1428571428571432</v>
      </c>
      <c r="D15" s="8">
        <f>Kluppierungsprotokoll!D15/$B$6</f>
        <v>5.7142857142857144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1.4285714285714286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1.43</v>
      </c>
      <c r="C16" s="8">
        <f>Kluppierungsprotokoll!C16/$B$6</f>
        <v>5.7142857142857144</v>
      </c>
      <c r="D16" s="8">
        <f>Kluppierungsprotokoll!D16/$B$6</f>
        <v>2.8571428571428572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1.4285714285714286</v>
      </c>
      <c r="J16" s="8">
        <f>Kluppierungsprotokoll!J16/$B$6</f>
        <v>0</v>
      </c>
      <c r="K16" s="8">
        <f>Kluppierungsprotokoll!K16/$B$6</f>
        <v>2.8571428571428572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Kluppierungsprotokoll!C17/$B$6</f>
        <v>10</v>
      </c>
      <c r="D17" s="8">
        <f>Kluppierungsprotokoll!D17/$B$6</f>
        <v>4.2857142857142856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1.4285714285714286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2.21</v>
      </c>
      <c r="C18" s="8">
        <f>Kluppierungsprotokoll!C18/$B$6</f>
        <v>14.285714285714286</v>
      </c>
      <c r="D18" s="8">
        <f>Kluppierungsprotokoll!D18/$B$6</f>
        <v>4.2857142857142856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1.4285714285714286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2.66</v>
      </c>
      <c r="C19" s="8">
        <f>Kluppierungsprotokoll!C19/$B$6</f>
        <v>10</v>
      </c>
      <c r="D19" s="8">
        <f>Kluppierungsprotokoll!D19/$B$6</f>
        <v>10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3.16</v>
      </c>
      <c r="C20" s="8">
        <f>Kluppierungsprotokoll!C20/$B$6</f>
        <v>8.5714285714285712</v>
      </c>
      <c r="D20" s="8">
        <f>Kluppierungsprotokoll!D20/$B$6</f>
        <v>8.5714285714285712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3.69</v>
      </c>
      <c r="C21" s="8">
        <f>Kluppierungsprotokoll!C21/$B$6</f>
        <v>11.428571428571429</v>
      </c>
      <c r="D21" s="8">
        <f>Kluppierungsprotokoll!D21/$B$6</f>
        <v>7.1428571428571432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4.26</v>
      </c>
      <c r="C22" s="8">
        <f>Kluppierungsprotokoll!C22/$B$6</f>
        <v>4.2857142857142856</v>
      </c>
      <c r="D22" s="8">
        <f>Kluppierungsprotokoll!D22/$B$6</f>
        <v>11.428571428571429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4.87</v>
      </c>
      <c r="C23" s="8">
        <f>Kluppierungsprotokoll!C23/$B$6</f>
        <v>4.2857142857142856</v>
      </c>
      <c r="D23" s="8">
        <f>Kluppierungsprotokoll!D23/$B$6</f>
        <v>7.1428571428571432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5.52</v>
      </c>
      <c r="C24" s="8">
        <f>Kluppierungsprotokoll!C24/$B$6</f>
        <v>1.4285714285714286</v>
      </c>
      <c r="D24" s="8">
        <f>Kluppierungsprotokoll!D24/$B$6</f>
        <v>1.4285714285714286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6.19</v>
      </c>
      <c r="C25" s="8">
        <f>Kluppierungsprotokoll!C25/$B$6</f>
        <v>0</v>
      </c>
      <c r="D25" s="8">
        <f>Kluppierungsprotokoll!D25/$B$6</f>
        <v>1.4285714285714286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6.91</v>
      </c>
      <c r="C26" s="8">
        <f>Kluppierungsprotokoll!C26/$B$6</f>
        <v>0</v>
      </c>
      <c r="D26" s="8">
        <f>Kluppierungsprotokoll!D26/$B$6</f>
        <v>4.2857142857142856</v>
      </c>
      <c r="E26" s="8">
        <f>Kluppierungsprotokoll!E26/$B$6</f>
        <v>1.4285714285714286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7.65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8.42</v>
      </c>
      <c r="C28" s="8">
        <f>Kluppierungsprotokoll!C28/$B$6</f>
        <v>0</v>
      </c>
      <c r="D28" s="8">
        <f>Kluppierungsprotokoll!D28/$B$6</f>
        <v>1.4285714285714286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9.2200000000000006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10.050000000000001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10.91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102</v>
      </c>
      <c r="B32" s="8">
        <f>Kluppierungsprotokoll!B32</f>
        <v>11.79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106</v>
      </c>
      <c r="B33" s="8">
        <f>Kluppierungsprotokoll!B33</f>
        <v>12.7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110</v>
      </c>
      <c r="B34" s="8">
        <f>Kluppierungsprotokoll!B34</f>
        <v>13.62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114</v>
      </c>
      <c r="B35" s="8">
        <f>Kluppierungsprotokoll!B35</f>
        <v>14.58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0.13</v>
      </c>
      <c r="C10" s="8">
        <f>Kluppierungsprotokoll!C10*($A10/200)^2*PI()</f>
        <v>0.21551325603625984</v>
      </c>
      <c r="D10" s="8">
        <f>Kluppierungsprotokoll!D10*($A10/200)^2*PI()</f>
        <v>0.30787608005179978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1.5393804002589988E-2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0.24</v>
      </c>
      <c r="C11" s="8">
        <f>Kluppierungsprotokoll!C11*($A11/200)^2*PI()</f>
        <v>0.17812830345854128</v>
      </c>
      <c r="D11" s="8">
        <f>Kluppierungsprotokoll!D11*($A11/200)^2*PI()</f>
        <v>0.20357520395261858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5.0893800988154644E-2</v>
      </c>
      <c r="J11" s="8">
        <f>Kluppierungsprotokoll!J11*($A11/200)^2*PI()</f>
        <v>0</v>
      </c>
      <c r="K11" s="8">
        <f>Kluppierungsprotokoll!K11*($A11/200)^2*PI()</f>
        <v>5.0893800988154644E-2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0.39</v>
      </c>
      <c r="C12" s="8">
        <f>Kluppierungsprotokoll!C12*($A12/200)^2*PI()</f>
        <v>0.11403981332530949</v>
      </c>
      <c r="D12" s="8">
        <f>Kluppierungsprotokoll!D12*($A12/200)^2*PI()</f>
        <v>0.26609289775905548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7.6026542216872994E-2</v>
      </c>
      <c r="J12" s="8">
        <f>Kluppierungsprotokoll!J12*($A12/200)^2*PI()</f>
        <v>0</v>
      </c>
      <c r="K12" s="8">
        <f>Kluppierungsprotokoll!K12*($A12/200)^2*PI()</f>
        <v>0.11403981332530949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0.57999999999999996</v>
      </c>
      <c r="C13" s="8">
        <f>Kluppierungsprotokoll!C13*($A13/200)^2*PI()</f>
        <v>0.3716504109196726</v>
      </c>
      <c r="D13" s="8">
        <f>Kluppierungsprotokoll!D13*($A13/200)^2*PI()</f>
        <v>0.4778362426110076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5.3092915845667513E-2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0.82</v>
      </c>
      <c r="C14" s="8">
        <f>Kluppierungsprotokoll!C14*($A14/200)^2*PI()</f>
        <v>0.35342917352885167</v>
      </c>
      <c r="D14" s="8">
        <f>Kluppierungsprotokoll!D14*($A14/200)^2*PI()</f>
        <v>0.1413716694115407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0.28274333882308139</v>
      </c>
      <c r="J14" s="8">
        <f>Kluppierungsprotokoll!J14*($A14/200)^2*PI()</f>
        <v>0</v>
      </c>
      <c r="K14" s="8">
        <f>Kluppierungsprotokoll!K14*($A14/200)^2*PI()</f>
        <v>0.1413716694115407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Kluppierungsprotokoll!C15*($A15/200)^2*PI()</f>
        <v>0.45396013844372518</v>
      </c>
      <c r="D15" s="8">
        <f>Kluppierungsprotokoll!D15*($A15/200)^2*PI()</f>
        <v>0.36316811075498018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9.0792027688745044E-2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1.43</v>
      </c>
      <c r="C16" s="8">
        <f>Kluppierungsprotokoll!C16*($A16/200)^2*PI()</f>
        <v>0.45364597917836613</v>
      </c>
      <c r="D16" s="8">
        <f>Kluppierungsprotokoll!D16*($A16/200)^2*PI()</f>
        <v>0.22682298958918307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0.11341149479459153</v>
      </c>
      <c r="J16" s="8">
        <f>Kluppierungsprotokoll!J16*($A16/200)^2*PI()</f>
        <v>0</v>
      </c>
      <c r="K16" s="8">
        <f>Kluppierungsprotokoll!K16*($A16/200)^2*PI()</f>
        <v>0.22682298958918307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Kluppierungsprotokoll!C17*($A17/200)^2*PI()</f>
        <v>0.96980965216316906</v>
      </c>
      <c r="D17" s="8">
        <f>Kluppierungsprotokoll!D17*($A17/200)^2*PI()</f>
        <v>0.41563270806992952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0.13854423602330987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2.21</v>
      </c>
      <c r="C18" s="8">
        <f>Kluppierungsprotokoll!C18*($A18/200)^2*PI()</f>
        <v>1.6619025137490007</v>
      </c>
      <c r="D18" s="8">
        <f>Kluppierungsprotokoll!D18*($A18/200)^2*PI()</f>
        <v>0.4985707541247002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0.16619025137490007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2.66</v>
      </c>
      <c r="C19" s="8">
        <f>Kluppierungsprotokoll!C19*($A19/200)^2*PI()</f>
        <v>1.3744467859455345</v>
      </c>
      <c r="D19" s="8">
        <f>Kluppierungsprotokoll!D19*($A19/200)^2*PI()</f>
        <v>1.3744467859455345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3.16</v>
      </c>
      <c r="C20" s="8">
        <f>Kluppierungsprotokoll!C20*($A20/200)^2*PI()</f>
        <v>1.3741326266801754</v>
      </c>
      <c r="D20" s="8">
        <f>Kluppierungsprotokoll!D20*($A20/200)^2*PI()</f>
        <v>1.3741326266801754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3.69</v>
      </c>
      <c r="C21" s="8">
        <f>Kluppierungsprotokoll!C21*($A21/200)^2*PI()</f>
        <v>2.1136635373352126</v>
      </c>
      <c r="D21" s="8">
        <f>Kluppierungsprotokoll!D21*($A21/200)^2*PI()</f>
        <v>1.321039710834508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4.26</v>
      </c>
      <c r="C22" s="8">
        <f>Kluppierungsprotokoll!C22*($A22/200)^2*PI()</f>
        <v>0.90572116202993735</v>
      </c>
      <c r="D22" s="8">
        <f>Kluppierungsprotokoll!D22*($A22/200)^2*PI()</f>
        <v>2.4152564320798331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4.87</v>
      </c>
      <c r="C23" s="8">
        <f>Kluppierungsprotokoll!C23*($A23/200)^2*PI()</f>
        <v>1.0263583199277855</v>
      </c>
      <c r="D23" s="8">
        <f>Kluppierungsprotokoll!D23*($A23/200)^2*PI()</f>
        <v>1.7105971998796428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5.52</v>
      </c>
      <c r="C24" s="8">
        <f>Kluppierungsprotokoll!C24*($A24/200)^2*PI()</f>
        <v>0.38484510006474959</v>
      </c>
      <c r="D24" s="8">
        <f>Kluppierungsprotokoll!D24*($A24/200)^2*PI()</f>
        <v>0.38484510006474959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6.19</v>
      </c>
      <c r="C25" s="8">
        <f>Kluppierungsprotokoll!C25*($A25/200)^2*PI()</f>
        <v>0</v>
      </c>
      <c r="D25" s="8">
        <f>Kluppierungsprotokoll!D25*($A25/200)^2*PI()</f>
        <v>0.43008403427644265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6.91</v>
      </c>
      <c r="C26" s="8">
        <f>Kluppierungsprotokoll!C26*($A26/200)^2*PI()</f>
        <v>0</v>
      </c>
      <c r="D26" s="8">
        <f>Kluppierungsprotokoll!D26*($A26/200)^2*PI()</f>
        <v>1.4335087278330227</v>
      </c>
      <c r="E26" s="8">
        <f>Kluppierungsprotokoll!E26*($A26/200)^2*PI()</f>
        <v>0.4778362426110076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7.65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8.42</v>
      </c>
      <c r="C28" s="8">
        <f>Kluppierungsprotokoll!C28*($A28/200)^2*PI()</f>
        <v>0</v>
      </c>
      <c r="D28" s="8">
        <f>Kluppierungsprotokoll!D28*($A28/200)^2*PI()</f>
        <v>0.58088048164875272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9.2200000000000006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10.050000000000001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10.91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102</v>
      </c>
      <c r="B32" s="8">
        <f>Kluppierungsprotokoll!B32</f>
        <v>11.79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106</v>
      </c>
      <c r="B33" s="8">
        <f>Kluppierungsprotokoll!B33</f>
        <v>12.7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110</v>
      </c>
      <c r="B34" s="8">
        <f>Kluppierungsprotokoll!B34</f>
        <v>13.62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114</v>
      </c>
      <c r="B35" s="8">
        <f>Kluppierungsprotokoll!B35</f>
        <v>14.58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11.951246772786291</v>
      </c>
      <c r="D53">
        <f t="shared" ref="D53:S53" si="0">SUM(D9:D51)</f>
        <v>13.925737755567477</v>
      </c>
      <c r="E53">
        <f t="shared" si="0"/>
        <v>0.4778362426110076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0.714712328691678</v>
      </c>
      <c r="J53">
        <f t="shared" si="0"/>
        <v>0</v>
      </c>
      <c r="K53">
        <f t="shared" si="0"/>
        <v>0.80550435638042295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27.875037456036878</v>
      </c>
    </row>
    <row r="54" spans="1:20" x14ac:dyDescent="0.25">
      <c r="A54" t="s">
        <v>24</v>
      </c>
      <c r="B54" t="s">
        <v>26</v>
      </c>
      <c r="C54">
        <f>C53/$B$6</f>
        <v>17.073209675408989</v>
      </c>
      <c r="D54">
        <f t="shared" ref="D54:S54" si="1">D53/$B$6</f>
        <v>19.893911079382111</v>
      </c>
      <c r="E54">
        <f t="shared" si="1"/>
        <v>0.68262320373001095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1.021017612416683</v>
      </c>
      <c r="J54">
        <f t="shared" si="1"/>
        <v>0</v>
      </c>
      <c r="K54">
        <f t="shared" si="1"/>
        <v>1.15072050911489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39.821482080052682</v>
      </c>
    </row>
    <row r="55" spans="1:20" x14ac:dyDescent="0.25">
      <c r="A55" t="s">
        <v>24</v>
      </c>
      <c r="B55" t="s">
        <v>31</v>
      </c>
      <c r="C55">
        <f>C54/$T54</f>
        <v>0.42874370273529516</v>
      </c>
      <c r="D55">
        <f t="shared" ref="D55:S55" si="2">D54/$T54</f>
        <v>0.49957736478490689</v>
      </c>
      <c r="E55">
        <f t="shared" si="2"/>
        <v>1.714208432417812E-2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2.5639869715651031E-2</v>
      </c>
      <c r="J55">
        <f t="shared" si="2"/>
        <v>0</v>
      </c>
      <c r="K55">
        <f t="shared" si="2"/>
        <v>2.8896978439968891E-2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0.13</v>
      </c>
      <c r="C10" s="8">
        <f>Kluppierungsprotokoll!C10*$B10</f>
        <v>1.82</v>
      </c>
      <c r="D10" s="8">
        <f>Kluppierungsprotokoll!D10*$B10</f>
        <v>2.6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0.13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0.24</v>
      </c>
      <c r="C11" s="8">
        <f>Kluppierungsprotokoll!C11*$B11</f>
        <v>1.68</v>
      </c>
      <c r="D11" s="8">
        <f>Kluppierungsprotokoll!D11*$B11</f>
        <v>1.92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0.48</v>
      </c>
      <c r="J11" s="8">
        <f>Kluppierungsprotokoll!J11*$B11</f>
        <v>0</v>
      </c>
      <c r="K11" s="8">
        <f>Kluppierungsprotokoll!K11*$B11</f>
        <v>0.48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0.39</v>
      </c>
      <c r="C12" s="8">
        <f>Kluppierungsprotokoll!C12*$B12</f>
        <v>1.17</v>
      </c>
      <c r="D12" s="8">
        <f>Kluppierungsprotokoll!D12*$B12</f>
        <v>2.73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0.78</v>
      </c>
      <c r="J12" s="8">
        <f>Kluppierungsprotokoll!J12*$B12</f>
        <v>0</v>
      </c>
      <c r="K12" s="8">
        <f>Kluppierungsprotokoll!K12*$B12</f>
        <v>1.17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0.57999999999999996</v>
      </c>
      <c r="C13" s="8">
        <f>Kluppierungsprotokoll!C13*$B13</f>
        <v>4.0599999999999996</v>
      </c>
      <c r="D13" s="8">
        <f>Kluppierungsprotokoll!D13*$B13</f>
        <v>5.22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0.57999999999999996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0.82</v>
      </c>
      <c r="C14" s="8">
        <f>Kluppierungsprotokoll!C14*$B14</f>
        <v>4.0999999999999996</v>
      </c>
      <c r="D14" s="8">
        <f>Kluppierungsprotokoll!D14*$B14</f>
        <v>1.64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3.28</v>
      </c>
      <c r="J14" s="8">
        <f>Kluppierungsprotokoll!J14*$B14</f>
        <v>0</v>
      </c>
      <c r="K14" s="8">
        <f>Kluppierungsprotokoll!K14*$B14</f>
        <v>1.64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Kluppierungsprotokoll!C15*$B15</f>
        <v>5.5</v>
      </c>
      <c r="D15" s="8">
        <f>Kluppierungsprotokoll!D15*$B15</f>
        <v>4.4000000000000004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1.1000000000000001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1.43</v>
      </c>
      <c r="C16" s="8">
        <f>Kluppierungsprotokoll!C16*$B16</f>
        <v>5.72</v>
      </c>
      <c r="D16" s="8">
        <f>Kluppierungsprotokoll!D16*$B16</f>
        <v>2.86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1.43</v>
      </c>
      <c r="J16" s="8">
        <f>Kluppierungsprotokoll!J16*$B16</f>
        <v>0</v>
      </c>
      <c r="K16" s="8">
        <f>Kluppierungsprotokoll!K16*$B16</f>
        <v>2.86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Kluppierungsprotokoll!C17*$B17</f>
        <v>12.6</v>
      </c>
      <c r="D17" s="8">
        <f>Kluppierungsprotokoll!D17*$B17</f>
        <v>5.4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1.8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2.21</v>
      </c>
      <c r="C18" s="8">
        <f>Kluppierungsprotokoll!C18*$B18</f>
        <v>22.1</v>
      </c>
      <c r="D18" s="8">
        <f>Kluppierungsprotokoll!D18*$B18</f>
        <v>6.63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2.21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2.66</v>
      </c>
      <c r="C19" s="8">
        <f>Kluppierungsprotokoll!C19*$B19</f>
        <v>18.62</v>
      </c>
      <c r="D19" s="8">
        <f>Kluppierungsprotokoll!D19*$B19</f>
        <v>18.62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3.16</v>
      </c>
      <c r="C20" s="8">
        <f>Kluppierungsprotokoll!C20*$B20</f>
        <v>18.96</v>
      </c>
      <c r="D20" s="8">
        <f>Kluppierungsprotokoll!D20*$B20</f>
        <v>18.96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3.69</v>
      </c>
      <c r="C21" s="8">
        <f>Kluppierungsprotokoll!C21*$B21</f>
        <v>29.52</v>
      </c>
      <c r="D21" s="8">
        <f>Kluppierungsprotokoll!D21*$B21</f>
        <v>18.45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4.26</v>
      </c>
      <c r="C22" s="8">
        <f>Kluppierungsprotokoll!C22*$B22</f>
        <v>12.78</v>
      </c>
      <c r="D22" s="8">
        <f>Kluppierungsprotokoll!D22*$B22</f>
        <v>34.08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4.87</v>
      </c>
      <c r="C23" s="8">
        <f>Kluppierungsprotokoll!C23*$B23</f>
        <v>14.61</v>
      </c>
      <c r="D23" s="8">
        <f>Kluppierungsprotokoll!D23*$B23</f>
        <v>24.35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5.52</v>
      </c>
      <c r="C24" s="8">
        <f>Kluppierungsprotokoll!C24*$B24</f>
        <v>5.52</v>
      </c>
      <c r="D24" s="8">
        <f>Kluppierungsprotokoll!D24*$B24</f>
        <v>5.52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6.19</v>
      </c>
      <c r="C25" s="8">
        <f>Kluppierungsprotokoll!C25*$B25</f>
        <v>0</v>
      </c>
      <c r="D25" s="8">
        <f>Kluppierungsprotokoll!D25*$B25</f>
        <v>6.19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6.91</v>
      </c>
      <c r="C26" s="8">
        <f>Kluppierungsprotokoll!C26*$B26</f>
        <v>0</v>
      </c>
      <c r="D26" s="8">
        <f>Kluppierungsprotokoll!D26*$B26</f>
        <v>20.73</v>
      </c>
      <c r="E26" s="8">
        <f>Kluppierungsprotokoll!E26*$B26</f>
        <v>6.91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7.65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8.42</v>
      </c>
      <c r="C28" s="8">
        <f>Kluppierungsprotokoll!C28*$B28</f>
        <v>0</v>
      </c>
      <c r="D28" s="8">
        <f>Kluppierungsprotokoll!D28*$B28</f>
        <v>8.42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9.2200000000000006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10.050000000000001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10.91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102</v>
      </c>
      <c r="B32" s="8">
        <f>Kluppierungsprotokoll!B32</f>
        <v>11.79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106</v>
      </c>
      <c r="B33" s="8">
        <f>Kluppierungsprotokoll!B33</f>
        <v>12.7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110</v>
      </c>
      <c r="B34" s="8">
        <f>Kluppierungsprotokoll!B34</f>
        <v>13.62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114</v>
      </c>
      <c r="B35" s="8">
        <f>Kluppierungsprotokoll!B35</f>
        <v>14.58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158.76000000000002</v>
      </c>
      <c r="D53">
        <f t="shared" ref="D53:S53" si="0">SUM(D9:D51)</f>
        <v>188.71999999999997</v>
      </c>
      <c r="E53">
        <f t="shared" si="0"/>
        <v>6.91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8.35</v>
      </c>
      <c r="J53">
        <f t="shared" si="0"/>
        <v>0</v>
      </c>
      <c r="K53">
        <f t="shared" si="0"/>
        <v>9.59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372.33000000000004</v>
      </c>
    </row>
    <row r="54" spans="1:20" x14ac:dyDescent="0.25">
      <c r="A54" t="s">
        <v>25</v>
      </c>
      <c r="B54" t="s">
        <v>26</v>
      </c>
      <c r="C54">
        <f>C53/$B$6</f>
        <v>226.80000000000004</v>
      </c>
      <c r="D54">
        <f t="shared" ref="D54:S54" si="1">D53/$B$6</f>
        <v>269.59999999999997</v>
      </c>
      <c r="E54">
        <f t="shared" si="1"/>
        <v>9.8714285714285719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11.928571428571429</v>
      </c>
      <c r="J54">
        <f t="shared" si="1"/>
        <v>0</v>
      </c>
      <c r="K54">
        <f t="shared" si="1"/>
        <v>13.700000000000001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531.9</v>
      </c>
    </row>
    <row r="55" spans="1:20" x14ac:dyDescent="0.25">
      <c r="A55" t="s">
        <v>25</v>
      </c>
      <c r="B55" t="s">
        <v>31</v>
      </c>
      <c r="C55">
        <f>C54/$T54</f>
        <v>0.42639593908629453</v>
      </c>
      <c r="D55">
        <f t="shared" ref="D55:S55" si="2">D54/$T54</f>
        <v>0.50686219214137995</v>
      </c>
      <c r="E55">
        <f t="shared" si="2"/>
        <v>1.8558805360835821E-2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2.2426342223296539E-2</v>
      </c>
      <c r="J55">
        <f t="shared" si="2"/>
        <v>0</v>
      </c>
      <c r="K55">
        <f t="shared" si="2"/>
        <v>2.5756721188193273E-2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Schmutz Daniel, WEU-AWN-WAV</cp:lastModifiedBy>
  <dcterms:created xsi:type="dcterms:W3CDTF">2022-03-10T11:48:40Z</dcterms:created>
  <dcterms:modified xsi:type="dcterms:W3CDTF">2024-06-07T12:01:14Z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2024-06-07T12:01:13Z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1541f6e1-845c-4936-959a-081ec2296668</vt:lpwstr>
  </property>
  <property fmtid="{D5CDD505-2E9C-101B-9397-08002B2CF9AE}" pid="8" name="MSIP_Label_74fdd986-87d9-48c6-acda-407b1ab5fef0_ContentBits">
    <vt:lpwstr>0</vt:lpwstr>
  </property>
</Properties>
</file>