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lacettes témoins correction\15 Combe Pierre\2013\"/>
    </mc:Choice>
  </mc:AlternateContent>
  <bookViews>
    <workbookView xWindow="-5280" yWindow="-21105" windowWidth="38400" windowHeight="1944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D30" i="5" l="1"/>
  <c r="P30" i="5"/>
  <c r="Q30" i="5"/>
  <c r="J30" i="5"/>
  <c r="E30" i="5"/>
  <c r="L30" i="5"/>
  <c r="M30" i="5"/>
  <c r="F30" i="5"/>
  <c r="R30" i="5"/>
  <c r="S30" i="5"/>
  <c r="G30" i="5"/>
  <c r="H30" i="5"/>
  <c r="I30" i="5"/>
  <c r="K30" i="5"/>
  <c r="N30" i="5"/>
  <c r="C30" i="5"/>
  <c r="O30" i="5"/>
  <c r="G34" i="6"/>
  <c r="S34" i="6"/>
  <c r="H34" i="6"/>
  <c r="N34" i="6"/>
  <c r="P34" i="6"/>
  <c r="I34" i="6"/>
  <c r="D34" i="6"/>
  <c r="J34" i="6"/>
  <c r="K34" i="6"/>
  <c r="L34" i="6"/>
  <c r="F34" i="6"/>
  <c r="C34" i="6"/>
  <c r="E34" i="6"/>
  <c r="R34" i="6"/>
  <c r="M34" i="6"/>
  <c r="Q34" i="6"/>
  <c r="O34" i="6"/>
  <c r="K31" i="5"/>
  <c r="L31" i="5"/>
  <c r="H31" i="5"/>
  <c r="M31" i="5"/>
  <c r="N31" i="5"/>
  <c r="Q31" i="5"/>
  <c r="G31" i="5"/>
  <c r="C31" i="5"/>
  <c r="O31" i="5"/>
  <c r="E31" i="5"/>
  <c r="D31" i="5"/>
  <c r="P31" i="5"/>
  <c r="S31" i="5"/>
  <c r="F31" i="5"/>
  <c r="R31" i="5"/>
  <c r="I31" i="5"/>
  <c r="J31" i="5"/>
  <c r="F32" i="5"/>
  <c r="R32" i="5"/>
  <c r="S32" i="5"/>
  <c r="G32" i="5"/>
  <c r="H32" i="5"/>
  <c r="I32" i="5"/>
  <c r="L32" i="5"/>
  <c r="N32" i="5"/>
  <c r="J32" i="5"/>
  <c r="C32" i="5"/>
  <c r="K32" i="5"/>
  <c r="O32" i="5"/>
  <c r="M32" i="5"/>
  <c r="D32" i="5"/>
  <c r="P32" i="5"/>
  <c r="E32" i="5"/>
  <c r="Q32" i="5"/>
  <c r="M33" i="5"/>
  <c r="N33" i="5"/>
  <c r="I33" i="5"/>
  <c r="G33" i="5"/>
  <c r="C33" i="5"/>
  <c r="O33" i="5"/>
  <c r="D33" i="5"/>
  <c r="P33" i="5"/>
  <c r="J33" i="5"/>
  <c r="E33" i="5"/>
  <c r="Q33" i="5"/>
  <c r="F33" i="5"/>
  <c r="R33" i="5"/>
  <c r="S33" i="5"/>
  <c r="H33" i="5"/>
  <c r="K33" i="5"/>
  <c r="L33" i="5"/>
  <c r="J31" i="6"/>
  <c r="K31" i="6"/>
  <c r="O31" i="6"/>
  <c r="Q31" i="6"/>
  <c r="S31" i="6"/>
  <c r="I31" i="6"/>
  <c r="L31" i="6"/>
  <c r="N31" i="6"/>
  <c r="M31" i="6"/>
  <c r="C31" i="6"/>
  <c r="E31" i="6"/>
  <c r="R31" i="6"/>
  <c r="D31" i="6"/>
  <c r="P31" i="6"/>
  <c r="F31" i="6"/>
  <c r="G31" i="6"/>
  <c r="H31" i="6"/>
  <c r="H34" i="5"/>
  <c r="N34" i="5"/>
  <c r="I34" i="5"/>
  <c r="J34" i="5"/>
  <c r="K34" i="5"/>
  <c r="E34" i="5"/>
  <c r="L34" i="5"/>
  <c r="D34" i="5"/>
  <c r="M34" i="5"/>
  <c r="C34" i="5"/>
  <c r="O34" i="5"/>
  <c r="P34" i="5"/>
  <c r="Q34" i="5"/>
  <c r="F34" i="5"/>
  <c r="R34" i="5"/>
  <c r="G34" i="5"/>
  <c r="S34" i="5"/>
  <c r="E32" i="6"/>
  <c r="Q32" i="6"/>
  <c r="F32" i="6"/>
  <c r="R32" i="6"/>
  <c r="G32" i="6"/>
  <c r="S32" i="6"/>
  <c r="M32" i="6"/>
  <c r="N32" i="6"/>
  <c r="D32" i="6"/>
  <c r="H32" i="6"/>
  <c r="I32" i="6"/>
  <c r="J32" i="6"/>
  <c r="C32" i="6"/>
  <c r="P32" i="6"/>
  <c r="O32" i="6"/>
  <c r="K32" i="6"/>
  <c r="L32" i="6"/>
  <c r="C30" i="6"/>
  <c r="O30" i="6"/>
  <c r="D30" i="6"/>
  <c r="P30" i="6"/>
  <c r="K30" i="6"/>
  <c r="M30" i="6"/>
  <c r="E30" i="6"/>
  <c r="Q30" i="6"/>
  <c r="H30" i="6"/>
  <c r="J30" i="6"/>
  <c r="F30" i="6"/>
  <c r="R30" i="6"/>
  <c r="S30" i="6"/>
  <c r="L30" i="6"/>
  <c r="G30" i="6"/>
  <c r="I30" i="6"/>
  <c r="N30" i="6"/>
  <c r="L33" i="6"/>
  <c r="M33" i="6"/>
  <c r="N33" i="6"/>
  <c r="D33" i="6"/>
  <c r="E33" i="6"/>
  <c r="S33" i="6"/>
  <c r="J33" i="6"/>
  <c r="C33" i="6"/>
  <c r="O33" i="6"/>
  <c r="H33" i="6"/>
  <c r="P33" i="6"/>
  <c r="Q33" i="6"/>
  <c r="G33" i="6"/>
  <c r="I33" i="6"/>
  <c r="F33" i="6"/>
  <c r="R33" i="6"/>
  <c r="K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<sst xmlns="http://schemas.openxmlformats.org/spreadsheetml/2006/main" count="155" uniqueCount="56">
  <si>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</si>
  <si>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</si>
  <si>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</si>
  <si>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</si>
  <si>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</si>
  <si>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</si>
  <si>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</si>
  <si>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</si>
  <si>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</si>
  <si>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</si>
  <si>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</si>
  <si>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</si>
  <si>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</si>
  <si>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</si>
  <si>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</si>
  <si>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</si>
  <si>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</si>
  <si>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</si>
  <si>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</si>
  <si>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</si>
  <si>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</si>
  <si>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</si>
  <si>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</si>
  <si>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</si>
  <si>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</si>
  <si>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</si>
  <si>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</si>
  <si>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</si>
  <si>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</si>
  <si>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</si>
  <si>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</si>
  <si>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</si>
  <si>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</si>
  <si>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</si>
  <si>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</si>
  <si>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</si>
  <si>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</si>
  <si>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</si>
  <si>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</si>
  <si>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</si>
  <si>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</si>
  <si>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</si>
  <si>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</si>
  <si>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</si>
  <si>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</si>
  <si>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</si>
  <si>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</si>
  <si>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</si>
  <si>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</si>
  <si>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</si>
  <si>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</si>
  <si>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</si>
  <si>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</si>
  <si>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</si>
  <si>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JU15 Combe Pierre</t>
  </si>
  <si>
    <t>Ecoeng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</si>
</sst>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O23" sqref="O23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41628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0.61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30">
        <v>10</v>
      </c>
      <c r="B9" s="30">
        <v>0.1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31">
        <v>14</v>
      </c>
      <c r="B10" s="31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31">
        <v>18</v>
      </c>
      <c r="B11" s="31">
        <v>0.2</v>
      </c>
      <c r="C11" s="8">
        <v>1</v>
      </c>
      <c r="D11" s="8">
        <v>1</v>
      </c>
      <c r="E11" s="8"/>
      <c r="F11" s="8"/>
      <c r="G11" s="8"/>
      <c r="H11" s="8"/>
      <c r="I11" s="8">
        <v>4</v>
      </c>
      <c r="J11" s="8">
        <v>2</v>
      </c>
      <c r="K11" s="8">
        <v>1</v>
      </c>
      <c r="L11" s="8"/>
      <c r="M11" s="8">
        <v>3</v>
      </c>
      <c r="N11" s="8">
        <v>1</v>
      </c>
      <c r="O11" s="8">
        <v>3</v>
      </c>
      <c r="P11" s="8"/>
      <c r="Q11" s="8"/>
      <c r="R11" s="8"/>
      <c r="S11" s="8"/>
    </row>
    <row r="12" spans="1:19" x14ac:dyDescent="0.25">
      <c r="A12" s="31">
        <v>22</v>
      </c>
      <c r="B12" s="31">
        <v>0.3</v>
      </c>
      <c r="C12" s="8"/>
      <c r="D12" s="8"/>
      <c r="E12" s="8"/>
      <c r="F12" s="8"/>
      <c r="G12" s="8"/>
      <c r="H12" s="8"/>
      <c r="I12" s="8">
        <v>7</v>
      </c>
      <c r="J12" s="8">
        <v>1</v>
      </c>
      <c r="K12" s="8">
        <v>1</v>
      </c>
      <c r="L12" s="8"/>
      <c r="M12" s="8">
        <v>2</v>
      </c>
      <c r="N12" s="8"/>
      <c r="O12" s="8"/>
      <c r="P12" s="8"/>
      <c r="Q12" s="8"/>
      <c r="R12" s="8"/>
      <c r="S12" s="8"/>
    </row>
    <row r="13" spans="1:19" x14ac:dyDescent="0.25">
      <c r="A13" s="31">
        <v>26</v>
      </c>
      <c r="B13" s="31">
        <v>0.5</v>
      </c>
      <c r="C13" s="8">
        <v>1</v>
      </c>
      <c r="D13" s="8">
        <v>1</v>
      </c>
      <c r="E13" s="8"/>
      <c r="F13" s="8"/>
      <c r="G13" s="8"/>
      <c r="H13" s="8"/>
      <c r="I13" s="8">
        <v>11</v>
      </c>
      <c r="J13" s="8"/>
      <c r="K13" s="8"/>
      <c r="L13" s="8"/>
      <c r="M13" s="8">
        <v>1</v>
      </c>
      <c r="N13" s="8"/>
      <c r="O13" s="8"/>
      <c r="P13" s="8"/>
      <c r="Q13" s="8"/>
      <c r="R13" s="8"/>
      <c r="S13" s="8"/>
    </row>
    <row r="14" spans="1:19" x14ac:dyDescent="0.25">
      <c r="A14" s="31">
        <v>30</v>
      </c>
      <c r="B14" s="31">
        <v>0.7</v>
      </c>
      <c r="C14" s="8"/>
      <c r="D14" s="8"/>
      <c r="E14" s="8"/>
      <c r="F14" s="8"/>
      <c r="G14" s="8"/>
      <c r="H14" s="8"/>
      <c r="I14" s="8">
        <v>1</v>
      </c>
      <c r="J14" s="8">
        <v>1</v>
      </c>
      <c r="K14" s="8">
        <v>1</v>
      </c>
      <c r="L14" s="8"/>
      <c r="M14" s="8">
        <v>2</v>
      </c>
      <c r="N14" s="8"/>
      <c r="O14" s="8">
        <v>1</v>
      </c>
      <c r="P14" s="8"/>
      <c r="Q14" s="8"/>
      <c r="R14" s="8"/>
      <c r="S14" s="8"/>
    </row>
    <row r="15" spans="1:19" x14ac:dyDescent="0.25">
      <c r="A15" s="31">
        <v>34</v>
      </c>
      <c r="B15" s="31">
        <v>1</v>
      </c>
      <c r="C15" s="8"/>
      <c r="D15" s="8"/>
      <c r="E15" s="8"/>
      <c r="F15" s="8"/>
      <c r="G15" s="8"/>
      <c r="H15" s="8"/>
      <c r="I15" s="8">
        <v>9</v>
      </c>
      <c r="J15" s="8"/>
      <c r="K15" s="8">
        <v>1</v>
      </c>
      <c r="L15" s="8"/>
      <c r="M15" s="8">
        <v>3</v>
      </c>
      <c r="N15" s="8">
        <v>1</v>
      </c>
      <c r="O15" s="8">
        <v>1</v>
      </c>
      <c r="P15" s="8"/>
      <c r="Q15" s="8"/>
      <c r="R15" s="8"/>
      <c r="S15" s="8"/>
    </row>
    <row r="16" spans="1:19" x14ac:dyDescent="0.25">
      <c r="A16" s="31">
        <v>38</v>
      </c>
      <c r="B16" s="31">
        <v>1.3</v>
      </c>
      <c r="C16" s="8"/>
      <c r="D16" s="8"/>
      <c r="E16" s="8"/>
      <c r="F16" s="8"/>
      <c r="G16" s="8"/>
      <c r="H16" s="8"/>
      <c r="I16" s="8">
        <v>3</v>
      </c>
      <c r="J16" s="8"/>
      <c r="K16" s="8">
        <v>1</v>
      </c>
      <c r="L16" s="8"/>
      <c r="M16" s="8">
        <v>2</v>
      </c>
      <c r="N16" s="8"/>
      <c r="O16" s="8"/>
      <c r="P16" s="8"/>
      <c r="Q16" s="8"/>
      <c r="R16" s="8"/>
      <c r="S16" s="8"/>
    </row>
    <row r="17" spans="1:19" x14ac:dyDescent="0.25">
      <c r="A17" s="31">
        <v>42</v>
      </c>
      <c r="B17" s="31">
        <v>1.6</v>
      </c>
      <c r="C17" s="8"/>
      <c r="D17" s="8"/>
      <c r="E17" s="8"/>
      <c r="F17" s="8"/>
      <c r="G17" s="8"/>
      <c r="H17" s="8"/>
      <c r="I17" s="8">
        <v>2</v>
      </c>
      <c r="J17" s="8"/>
      <c r="K17" s="8"/>
      <c r="L17" s="8"/>
      <c r="M17" s="8">
        <v>1</v>
      </c>
      <c r="N17" s="8"/>
      <c r="O17" s="8"/>
      <c r="P17" s="8"/>
      <c r="Q17" s="8"/>
      <c r="R17" s="8"/>
      <c r="S17" s="8"/>
    </row>
    <row r="18" spans="1:19" x14ac:dyDescent="0.25">
      <c r="A18" s="31">
        <v>46</v>
      </c>
      <c r="B18" s="31">
        <v>2</v>
      </c>
      <c r="C18" s="8"/>
      <c r="D18" s="8"/>
      <c r="E18" s="8"/>
      <c r="F18" s="8"/>
      <c r="G18" s="8"/>
      <c r="H18" s="8"/>
      <c r="I18" s="8">
        <v>2</v>
      </c>
      <c r="J18" s="8">
        <v>1</v>
      </c>
      <c r="K18" s="8"/>
      <c r="L18" s="8"/>
      <c r="M18" s="8">
        <v>1</v>
      </c>
      <c r="N18" s="8"/>
      <c r="O18" s="8"/>
      <c r="P18" s="8"/>
      <c r="Q18" s="8"/>
      <c r="R18" s="8"/>
      <c r="S18" s="8"/>
    </row>
    <row r="19" spans="1:19" x14ac:dyDescent="0.25">
      <c r="A19" s="31">
        <v>50</v>
      </c>
      <c r="B19" s="31">
        <v>2.4</v>
      </c>
      <c r="C19" s="8"/>
      <c r="D19" s="8"/>
      <c r="E19" s="8"/>
      <c r="F19" s="8"/>
      <c r="G19" s="8"/>
      <c r="H19" s="8"/>
      <c r="I19" s="8">
        <v>3</v>
      </c>
      <c r="J19" s="8"/>
      <c r="K19" s="8">
        <v>1</v>
      </c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31">
        <v>54</v>
      </c>
      <c r="B20" s="31">
        <v>2.8</v>
      </c>
      <c r="C20" s="8"/>
      <c r="D20" s="8"/>
      <c r="E20" s="8"/>
      <c r="F20" s="8"/>
      <c r="G20" s="8"/>
      <c r="H20" s="8"/>
      <c r="I20" s="8">
        <v>2</v>
      </c>
      <c r="J20" s="8">
        <v>1</v>
      </c>
      <c r="K20" s="8">
        <v>2</v>
      </c>
      <c r="L20" s="8"/>
      <c r="M20" s="8">
        <v>1</v>
      </c>
      <c r="N20" s="8"/>
      <c r="O20" s="8"/>
      <c r="P20" s="8"/>
      <c r="Q20" s="8"/>
      <c r="R20" s="8"/>
      <c r="S20" s="8"/>
    </row>
    <row r="21" spans="1:19" x14ac:dyDescent="0.25">
      <c r="A21" s="31">
        <v>58</v>
      </c>
      <c r="B21" s="31">
        <v>3.3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31">
        <v>62</v>
      </c>
      <c r="B22" s="31">
        <v>3.8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31">
        <v>66</v>
      </c>
      <c r="B23" s="31">
        <v>4.4000000000000004</v>
      </c>
      <c r="C23" s="8"/>
      <c r="D23" s="8"/>
      <c r="E23" s="8"/>
      <c r="F23" s="8"/>
      <c r="G23" s="8"/>
      <c r="H23" s="8"/>
      <c r="I23" s="8"/>
      <c r="J23" s="8"/>
      <c r="K23" s="8">
        <v>1</v>
      </c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31">
        <v>70</v>
      </c>
      <c r="B24" s="31">
        <v>5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31">
        <v>74</v>
      </c>
      <c r="B25" s="31">
        <v>5.7</v>
      </c>
      <c r="C25" s="8"/>
      <c r="D25" s="8"/>
      <c r="E25" s="8"/>
      <c r="F25" s="8"/>
      <c r="G25" s="8"/>
      <c r="H25" s="8"/>
      <c r="I25" s="8"/>
      <c r="J25" s="8"/>
      <c r="K25" s="8">
        <v>1</v>
      </c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31">
        <v>78</v>
      </c>
      <c r="B26" s="31">
        <v>6.4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31">
        <v>82</v>
      </c>
      <c r="B27" s="31">
        <v>7.1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31">
        <v>86</v>
      </c>
      <c r="B28" s="31">
        <v>7.9</v>
      </c>
      <c r="C28" s="8">
        <v>1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31">
        <v>90</v>
      </c>
      <c r="B29" s="31">
        <v>8.6999999999999993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31">
        <v>94</v>
      </c>
      <c r="B30" s="31">
        <v>9.5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31">
        <v>98</v>
      </c>
      <c r="B31" s="31">
        <v>10.3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31">
        <v>102</v>
      </c>
      <c r="B32" s="31">
        <v>11.2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31">
        <v>106</v>
      </c>
      <c r="B33" s="31">
        <v>12.1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31">
        <v>110</v>
      </c>
      <c r="B34" s="31">
        <v>13.1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3</v>
      </c>
      <c r="D54" s="12">
        <f t="shared" ref="D54:S54" si="0">SUM(D9:D51)</f>
        <v>2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44</v>
      </c>
      <c r="J54" s="12">
        <f t="shared" si="0"/>
        <v>6</v>
      </c>
      <c r="K54" s="12">
        <f t="shared" si="0"/>
        <v>10</v>
      </c>
      <c r="L54" s="12">
        <f t="shared" si="0"/>
        <v>0</v>
      </c>
      <c r="M54" s="12">
        <f t="shared" si="0"/>
        <v>16</v>
      </c>
      <c r="N54" s="12">
        <f t="shared" si="0"/>
        <v>2</v>
      </c>
      <c r="O54" s="12">
        <f t="shared" si="0"/>
        <v>5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88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4.9000000000000004</v>
      </c>
      <c r="D55" s="20">
        <f t="shared" ref="D55:S55" si="3">ROUND(D54/$B$6, 1)</f>
        <v>3.3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72.099999999999994</v>
      </c>
      <c r="J55" s="20">
        <f t="shared" si="3"/>
        <v>9.8000000000000007</v>
      </c>
      <c r="K55" s="20">
        <f t="shared" si="3"/>
        <v>16.399999999999999</v>
      </c>
      <c r="L55" s="20">
        <f t="shared" si="3"/>
        <v>0</v>
      </c>
      <c r="M55" s="20">
        <f t="shared" si="3"/>
        <v>26.2</v>
      </c>
      <c r="N55" s="20">
        <f t="shared" si="3"/>
        <v>3.3</v>
      </c>
      <c r="O55" s="20">
        <f t="shared" si="3"/>
        <v>8.1999999999999993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144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0.66</v>
      </c>
      <c r="D56" s="22">
        <f>ROUND('Calcul surface terriere'!D53, 2)</f>
        <v>0.08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3.84</v>
      </c>
      <c r="J56" s="22">
        <f>ROUND('Calcul surface terriere'!J53, 2)</f>
        <v>0.55000000000000004</v>
      </c>
      <c r="K56" s="22">
        <f>ROUND('Calcul surface terriere'!K53, 2)</f>
        <v>1.76</v>
      </c>
      <c r="L56" s="22">
        <f>ROUND('Calcul surface terriere'!L53, 2)</f>
        <v>0</v>
      </c>
      <c r="M56" s="22">
        <f>ROUND('Calcul surface terriere'!M53, 2)</f>
        <v>1.38</v>
      </c>
      <c r="N56" s="22">
        <f>ROUND('Calcul surface terriere'!N53, 2)</f>
        <v>0.12</v>
      </c>
      <c r="O56" s="22">
        <f>ROUND('Calcul surface terriere'!O53, 2)</f>
        <v>0.24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8.6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1.08</v>
      </c>
      <c r="D57" s="22">
        <f>ROUND('Calcul surface terriere'!D54, 2)</f>
        <v>0.13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6.29</v>
      </c>
      <c r="J57" s="22">
        <f>ROUND('Calcul surface terriere'!J54, 2)</f>
        <v>0.91</v>
      </c>
      <c r="K57" s="22">
        <f>ROUND('Calcul surface terriere'!K54, 2)</f>
        <v>2.89</v>
      </c>
      <c r="L57" s="22">
        <f>ROUND('Calcul surface terriere'!L54, 2)</f>
        <v>0</v>
      </c>
      <c r="M57" s="22">
        <f>ROUND('Calcul surface terriere'!M54, 2)</f>
        <v>2.2599999999999998</v>
      </c>
      <c r="N57" s="22">
        <f>ROUND('Calcul surface terriere'!N54, 2)</f>
        <v>0.19</v>
      </c>
      <c r="O57" s="22">
        <f>ROUND('Calcul surface terriere'!O54, 2)</f>
        <v>0.39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14.1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8</v>
      </c>
      <c r="D58" s="24">
        <f>ROUND(100 * 'Calcul surface terriere'!D55,0)</f>
        <v>1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44</v>
      </c>
      <c r="J58" s="24">
        <f>ROUND(100 * 'Calcul surface terriere'!J55,0)</f>
        <v>6</v>
      </c>
      <c r="K58" s="24">
        <f>ROUND(100 * 'Calcul surface terriere'!K55,0)</f>
        <v>20</v>
      </c>
      <c r="L58" s="24">
        <f>ROUND(100 * 'Calcul surface terriere'!L55,0)</f>
        <v>0</v>
      </c>
      <c r="M58" s="24">
        <f>ROUND(100 * 'Calcul surface terriere'!M55,0)</f>
        <v>16</v>
      </c>
      <c r="N58" s="24">
        <f>ROUND(100 * 'Calcul surface terriere'!N55,0)</f>
        <v>1</v>
      </c>
      <c r="O58" s="24">
        <f>ROUND(100 * 'Calcul surface terriere'!O55,0)</f>
        <v>3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8.6</v>
      </c>
      <c r="D59" s="26">
        <f>ROUND('Calcul volume sur pied'!D53, 1)</f>
        <v>0.7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42</v>
      </c>
      <c r="J59" s="26">
        <f>ROUND('Calcul volume sur pied'!J53, 1)</f>
        <v>6.2</v>
      </c>
      <c r="K59" s="26">
        <f>ROUND('Calcul volume sur pied'!K53, 1)</f>
        <v>21.6</v>
      </c>
      <c r="L59" s="26">
        <f>ROUND('Calcul volume sur pied'!L53, 1)</f>
        <v>0</v>
      </c>
      <c r="M59" s="26">
        <f>ROUND('Calcul volume sur pied'!M53, 1)</f>
        <v>15.1</v>
      </c>
      <c r="N59" s="26">
        <f>ROUND('Calcul volume sur pied'!N53, 1)</f>
        <v>1.2</v>
      </c>
      <c r="O59" s="26">
        <f>ROUND('Calcul volume sur pied'!O53, 1)</f>
        <v>2.2999999999999998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98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14.1</v>
      </c>
      <c r="D60" s="26">
        <f>ROUND('Calcul volume sur pied'!D54, 1)</f>
        <v>1.1000000000000001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68.900000000000006</v>
      </c>
      <c r="J60" s="26">
        <f>ROUND('Calcul volume sur pied'!J54, 1)</f>
        <v>10.199999999999999</v>
      </c>
      <c r="K60" s="26">
        <f>ROUND('Calcul volume sur pied'!K54, 1)</f>
        <v>35.4</v>
      </c>
      <c r="L60" s="26">
        <f>ROUND('Calcul volume sur pied'!L54, 1)</f>
        <v>0</v>
      </c>
      <c r="M60" s="26">
        <f>ROUND('Calcul volume sur pied'!M54, 1)</f>
        <v>24.8</v>
      </c>
      <c r="N60" s="26">
        <f>ROUND('Calcul volume sur pied'!N54, 1)</f>
        <v>2</v>
      </c>
      <c r="O60" s="26">
        <f>ROUND('Calcul volume sur pied'!O54, 1)</f>
        <v>3.8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160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9</v>
      </c>
      <c r="D61" s="24">
        <f>ROUND(100 * 'Calcul volume sur pied'!D55, 0)</f>
        <v>1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43</v>
      </c>
      <c r="J61" s="24">
        <f>ROUND(100 * 'Calcul volume sur pied'!J55, 0)</f>
        <v>6</v>
      </c>
      <c r="K61" s="24">
        <f>ROUND(100 * 'Calcul volume sur pied'!K55, 0)</f>
        <v>22</v>
      </c>
      <c r="L61" s="24">
        <f>ROUND(100 * 'Calcul volume sur pied'!L55, 0)</f>
        <v>0</v>
      </c>
      <c r="M61" s="24">
        <f>ROUND(100 * 'Calcul volume sur pied'!M55, 0)</f>
        <v>15</v>
      </c>
      <c r="N61" s="24">
        <f>ROUND(100 * 'Calcul volume sur pied'!N55, 0)</f>
        <v>1</v>
      </c>
      <c r="O61" s="24">
        <f>ROUND(100 * 'Calcul volume sur pied'!O55, 0)</f>
        <v>2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Inventaire'!C11/$B$6</f>
        <v>1.639344262295082</v>
      </c>
      <c r="D11" s="8">
        <f>'Protocole Inventaire'!D11/$B$6</f>
        <v>1.639344262295082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6.557377049180328</v>
      </c>
      <c r="J11" s="8">
        <f>'Protocole Inventaire'!J11/$B$6</f>
        <v>3.278688524590164</v>
      </c>
      <c r="K11" s="8">
        <f>'Protocole Inventaire'!K11/$B$6</f>
        <v>1.639344262295082</v>
      </c>
      <c r="L11" s="8">
        <f>'Protocole Inventaire'!L11/$B$6</f>
        <v>0</v>
      </c>
      <c r="M11" s="8">
        <f>'Protocole Inventaire'!M11/$B$6</f>
        <v>4.918032786885246</v>
      </c>
      <c r="N11" s="8">
        <f>'Protocole Inventaire'!N11/$B$6</f>
        <v>1.639344262295082</v>
      </c>
      <c r="O11" s="8">
        <f>'Protocole Inventaire'!O11/$B$6</f>
        <v>4.918032786885246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Inventaire'!C12/$B$6</f>
        <v>0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11.475409836065573</v>
      </c>
      <c r="J12" s="8">
        <f>'Protocole Inventaire'!J12/$B$6</f>
        <v>1.639344262295082</v>
      </c>
      <c r="K12" s="8">
        <f>'Protocole Inventaire'!K12/$B$6</f>
        <v>1.639344262295082</v>
      </c>
      <c r="L12" s="8">
        <f>'Protocole Inventaire'!L12/$B$6</f>
        <v>0</v>
      </c>
      <c r="M12" s="8">
        <f>'Protocole Inventaire'!M12/$B$6</f>
        <v>3.278688524590164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Inventaire'!C13/$B$6</f>
        <v>1.639344262295082</v>
      </c>
      <c r="D13" s="8">
        <f>'Protocole Inventaire'!D13/$B$6</f>
        <v>1.639344262295082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18.032786885245901</v>
      </c>
      <c r="J13" s="8">
        <f>'Protocole Inventaire'!J13/$B$6</f>
        <v>0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1.639344262295082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1.639344262295082</v>
      </c>
      <c r="J14" s="8">
        <f>'Protocole Inventaire'!J14/$B$6</f>
        <v>1.639344262295082</v>
      </c>
      <c r="K14" s="8">
        <f>'Protocole Inventaire'!K14/$B$6</f>
        <v>1.639344262295082</v>
      </c>
      <c r="L14" s="8">
        <f>'Protocole Inventaire'!L14/$B$6</f>
        <v>0</v>
      </c>
      <c r="M14" s="8">
        <f>'Protocole Inventaire'!M14/$B$6</f>
        <v>3.278688524590164</v>
      </c>
      <c r="N14" s="8">
        <f>'Protocole Inventaire'!N14/$B$6</f>
        <v>0</v>
      </c>
      <c r="O14" s="8">
        <f>'Protocole Inventaire'!O14/$B$6</f>
        <v>1.639344262295082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Inventaire'!C15/$B$6</f>
        <v>0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14.754098360655737</v>
      </c>
      <c r="J15" s="8">
        <f>'Protocole Inventaire'!J15/$B$6</f>
        <v>0</v>
      </c>
      <c r="K15" s="8">
        <f>'Protocole Inventaire'!K15/$B$6</f>
        <v>1.639344262295082</v>
      </c>
      <c r="L15" s="8">
        <f>'Protocole Inventaire'!L15/$B$6</f>
        <v>0</v>
      </c>
      <c r="M15" s="8">
        <f>'Protocole Inventaire'!M15/$B$6</f>
        <v>4.918032786885246</v>
      </c>
      <c r="N15" s="8">
        <f>'Protocole Inventaire'!N15/$B$6</f>
        <v>1.639344262295082</v>
      </c>
      <c r="O15" s="8">
        <f>'Protocole Inventaire'!O15/$B$6</f>
        <v>1.639344262295082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4.918032786885246</v>
      </c>
      <c r="J16" s="8">
        <f>'Protocole Inventaire'!J16/$B$6</f>
        <v>0</v>
      </c>
      <c r="K16" s="8">
        <f>'Protocole Inventaire'!K16/$B$6</f>
        <v>1.639344262295082</v>
      </c>
      <c r="L16" s="8">
        <f>'Protocole Inventaire'!L16/$B$6</f>
        <v>0</v>
      </c>
      <c r="M16" s="8">
        <f>'Protocole Inventaire'!M16/$B$6</f>
        <v>3.278688524590164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3.278688524590164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1.639344262295082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3.278688524590164</v>
      </c>
      <c r="J18" s="8">
        <f>'Protocole Inventaire'!J18/$B$6</f>
        <v>1.639344262295082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1.639344262295082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4.918032786885246</v>
      </c>
      <c r="J19" s="8">
        <f>'Protocole Inventaire'!J19/$B$6</f>
        <v>0</v>
      </c>
      <c r="K19" s="8">
        <f>'Protocole Inventaire'!K19/$B$6</f>
        <v>1.639344262295082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3.278688524590164</v>
      </c>
      <c r="J20" s="8">
        <f>'Protocole Inventaire'!J20/$B$6</f>
        <v>1.639344262295082</v>
      </c>
      <c r="K20" s="8">
        <f>'Protocole Inventaire'!K20/$B$6</f>
        <v>3.278688524590164</v>
      </c>
      <c r="L20" s="8">
        <f>'Protocole Inventaire'!L20/$B$6</f>
        <v>0</v>
      </c>
      <c r="M20" s="8">
        <f>'Protocole Inventaire'!M20/$B$6</f>
        <v>1.639344262295082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1.639344262295082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1.639344262295082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Inventaire'!C28/$B$6</f>
        <v>1.639344262295082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Inventaire'!C11*($A11/200)^2*PI()</f>
        <v>2.5446900494077322E-2</v>
      </c>
      <c r="D11" s="8">
        <f>'Protocole Inventaire'!D11*($A11/200)^2*PI()</f>
        <v>2.5446900494077322E-2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0.10178760197630929</v>
      </c>
      <c r="J11" s="8">
        <f>'Protocole Inventaire'!J11*($A11/200)^2*PI()</f>
        <v>5.0893800988154644E-2</v>
      </c>
      <c r="K11" s="8">
        <f>'Protocole Inventaire'!K11*($A11/200)^2*PI()</f>
        <v>2.5446900494077322E-2</v>
      </c>
      <c r="L11" s="8">
        <f>'Protocole Inventaire'!L11*($A11/200)^2*PI()</f>
        <v>0</v>
      </c>
      <c r="M11" s="8">
        <f>'Protocole Inventaire'!M11*($A11/200)^2*PI()</f>
        <v>7.6340701482231973E-2</v>
      </c>
      <c r="N11" s="8">
        <f>'Protocole Inventaire'!N11*($A11/200)^2*PI()</f>
        <v>2.5446900494077322E-2</v>
      </c>
      <c r="O11" s="8">
        <f>'Protocole Inventaire'!O11*($A11/200)^2*PI()</f>
        <v>7.6340701482231973E-2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Inventaire'!C12*($A12/200)^2*PI()</f>
        <v>0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0.26609289775905548</v>
      </c>
      <c r="J12" s="8">
        <f>'Protocole Inventaire'!J12*($A12/200)^2*PI()</f>
        <v>3.8013271108436497E-2</v>
      </c>
      <c r="K12" s="8">
        <f>'Protocole Inventaire'!K12*($A12/200)^2*PI()</f>
        <v>3.8013271108436497E-2</v>
      </c>
      <c r="L12" s="8">
        <f>'Protocole Inventaire'!L12*($A12/200)^2*PI()</f>
        <v>0</v>
      </c>
      <c r="M12" s="8">
        <f>'Protocole Inventaire'!M12*($A12/200)^2*PI()</f>
        <v>7.6026542216872994E-2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Inventaire'!C13*($A13/200)^2*PI()</f>
        <v>5.3092915845667513E-2</v>
      </c>
      <c r="D13" s="8">
        <f>'Protocole Inventaire'!D13*($A13/200)^2*PI()</f>
        <v>5.3092915845667513E-2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0.58402207430234254</v>
      </c>
      <c r="J13" s="8">
        <f>'Protocole Inventaire'!J13*($A13/200)^2*PI()</f>
        <v>0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5.3092915845667513E-2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7.0685834705770348E-2</v>
      </c>
      <c r="J14" s="8">
        <f>'Protocole Inventaire'!J14*($A14/200)^2*PI()</f>
        <v>7.0685834705770348E-2</v>
      </c>
      <c r="K14" s="8">
        <f>'Protocole Inventaire'!K14*($A14/200)^2*PI()</f>
        <v>7.0685834705770348E-2</v>
      </c>
      <c r="L14" s="8">
        <f>'Protocole Inventaire'!L14*($A14/200)^2*PI()</f>
        <v>0</v>
      </c>
      <c r="M14" s="8">
        <f>'Protocole Inventaire'!M14*($A14/200)^2*PI()</f>
        <v>0.1413716694115407</v>
      </c>
      <c r="N14" s="8">
        <f>'Protocole Inventaire'!N14*($A14/200)^2*PI()</f>
        <v>0</v>
      </c>
      <c r="O14" s="8">
        <f>'Protocole Inventaire'!O14*($A14/200)^2*PI()</f>
        <v>7.0685834705770348E-2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Inventaire'!C15*($A15/200)^2*PI()</f>
        <v>0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0.8171282491987053</v>
      </c>
      <c r="J15" s="8">
        <f>'Protocole Inventaire'!J15*($A15/200)^2*PI()</f>
        <v>0</v>
      </c>
      <c r="K15" s="8">
        <f>'Protocole Inventaire'!K15*($A15/200)^2*PI()</f>
        <v>9.0792027688745044E-2</v>
      </c>
      <c r="L15" s="8">
        <f>'Protocole Inventaire'!L15*($A15/200)^2*PI()</f>
        <v>0</v>
      </c>
      <c r="M15" s="8">
        <f>'Protocole Inventaire'!M15*($A15/200)^2*PI()</f>
        <v>0.27237608306623512</v>
      </c>
      <c r="N15" s="8">
        <f>'Protocole Inventaire'!N15*($A15/200)^2*PI()</f>
        <v>9.0792027688745044E-2</v>
      </c>
      <c r="O15" s="8">
        <f>'Protocole Inventaire'!O15*($A15/200)^2*PI()</f>
        <v>9.0792027688745044E-2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0.34023448438377463</v>
      </c>
      <c r="J16" s="8">
        <f>'Protocole Inventaire'!J16*($A16/200)^2*PI()</f>
        <v>0</v>
      </c>
      <c r="K16" s="8">
        <f>'Protocole Inventaire'!K16*($A16/200)^2*PI()</f>
        <v>0.11341149479459153</v>
      </c>
      <c r="L16" s="8">
        <f>'Protocole Inventaire'!L16*($A16/200)^2*PI()</f>
        <v>0</v>
      </c>
      <c r="M16" s="8">
        <f>'Protocole Inventaire'!M16*($A16/200)^2*PI()</f>
        <v>0.22682298958918307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0.27708847204661974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0.13854423602330987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0.33238050274980013</v>
      </c>
      <c r="J18" s="8">
        <f>'Protocole Inventaire'!J18*($A18/200)^2*PI()</f>
        <v>0.16619025137490007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0.16619025137490007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0.58904862254808621</v>
      </c>
      <c r="J19" s="8">
        <f>'Protocole Inventaire'!J19*($A19/200)^2*PI()</f>
        <v>0</v>
      </c>
      <c r="K19" s="8">
        <f>'Protocole Inventaire'!K19*($A19/200)^2*PI()</f>
        <v>0.19634954084936207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0.45804420889339187</v>
      </c>
      <c r="J20" s="8">
        <f>'Protocole Inventaire'!J20*($A20/200)^2*PI()</f>
        <v>0.22902210444669593</v>
      </c>
      <c r="K20" s="8">
        <f>'Protocole Inventaire'!K20*($A20/200)^2*PI()</f>
        <v>0.45804420889339187</v>
      </c>
      <c r="L20" s="8">
        <f>'Protocole Inventaire'!L20*($A20/200)^2*PI()</f>
        <v>0</v>
      </c>
      <c r="M20" s="8">
        <f>'Protocole Inventaire'!M20*($A20/200)^2*PI()</f>
        <v>0.22902210444669593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0.34211943997592853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0.43008403427644265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Inventaire'!C28*($A28/200)^2*PI()</f>
        <v>0.58088048164875272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0.65942029798849755</v>
      </c>
      <c r="D53">
        <f t="shared" ref="D53:S53" si="0">SUM(D9:D51)</f>
        <v>7.8539816339744828E-2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3.8365129485638554</v>
      </c>
      <c r="J53">
        <f t="shared" si="0"/>
        <v>0.55480526262395746</v>
      </c>
      <c r="K53">
        <f t="shared" si="0"/>
        <v>1.7649467527867457</v>
      </c>
      <c r="L53">
        <f t="shared" si="0"/>
        <v>0</v>
      </c>
      <c r="M53">
        <f t="shared" si="0"/>
        <v>1.3797874934566374</v>
      </c>
      <c r="N53">
        <f t="shared" si="0"/>
        <v>0.11623892818282236</v>
      </c>
      <c r="O53">
        <f t="shared" si="0"/>
        <v>0.23781856387674738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8.628070063819008</v>
      </c>
    </row>
    <row r="54" spans="1:20" x14ac:dyDescent="0.25">
      <c r="A54" t="s">
        <v>49</v>
      </c>
      <c r="B54" t="s">
        <v>30</v>
      </c>
      <c r="C54">
        <f>C53/$B$6</f>
        <v>1.0810168819483568</v>
      </c>
      <c r="D54">
        <f t="shared" ref="D54:S54" si="1">D53/$B$6</f>
        <v>0.12875379727827022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6.2893654894489437</v>
      </c>
      <c r="J54">
        <f t="shared" si="1"/>
        <v>0.90951682397370082</v>
      </c>
      <c r="K54">
        <f t="shared" si="1"/>
        <v>2.893355332437288</v>
      </c>
      <c r="L54">
        <f t="shared" si="1"/>
        <v>0</v>
      </c>
      <c r="M54">
        <f t="shared" si="1"/>
        <v>2.2619467105846516</v>
      </c>
      <c r="N54">
        <f t="shared" si="1"/>
        <v>0.19055561997183995</v>
      </c>
      <c r="O54">
        <f t="shared" si="1"/>
        <v>0.38986649815860225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14.144377153801653</v>
      </c>
    </row>
    <row r="55" spans="1:20" x14ac:dyDescent="0.25">
      <c r="A55" t="s">
        <v>49</v>
      </c>
      <c r="B55" t="s">
        <v>50</v>
      </c>
      <c r="C55">
        <f>C54/$T54</f>
        <v>7.6427323041071957E-2</v>
      </c>
      <c r="D55">
        <f t="shared" ref="D55:S55" si="2">D54/$T54</f>
        <v>9.1028255170404887E-3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0.44465482085639385</v>
      </c>
      <c r="J55">
        <f t="shared" si="2"/>
        <v>6.4302359452374017E-2</v>
      </c>
      <c r="K55">
        <f t="shared" si="2"/>
        <v>0.20455869501893387</v>
      </c>
      <c r="L55">
        <f t="shared" si="2"/>
        <v>0</v>
      </c>
      <c r="M55">
        <f t="shared" si="2"/>
        <v>0.15991843868336736</v>
      </c>
      <c r="N55">
        <f t="shared" si="2"/>
        <v>1.3472181765219927E-2</v>
      </c>
      <c r="O55">
        <f t="shared" si="2"/>
        <v>2.7563355665598605E-2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Inventaire'!C11*$B11</f>
        <v>0.2</v>
      </c>
      <c r="D11" s="8">
        <f>'Protocole Inventaire'!D11*$B11</f>
        <v>0.2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0.8</v>
      </c>
      <c r="J11" s="8">
        <f>'Protocole Inventaire'!J11*$B11</f>
        <v>0.4</v>
      </c>
      <c r="K11" s="8">
        <f>'Protocole Inventaire'!K11*$B11</f>
        <v>0.2</v>
      </c>
      <c r="L11" s="8">
        <f>'Protocole Inventaire'!L11*$B11</f>
        <v>0</v>
      </c>
      <c r="M11" s="8">
        <f>'Protocole Inventaire'!M11*$B11</f>
        <v>0.60000000000000009</v>
      </c>
      <c r="N11" s="8">
        <f>'Protocole Inventaire'!N11*$B11</f>
        <v>0.2</v>
      </c>
      <c r="O11" s="8">
        <f>'Protocole Inventaire'!O11*$B11</f>
        <v>0.60000000000000009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Inventaire'!C12*$B12</f>
        <v>0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2.1</v>
      </c>
      <c r="J12" s="8">
        <f>'Protocole Inventaire'!J12*$B12</f>
        <v>0.3</v>
      </c>
      <c r="K12" s="8">
        <f>'Protocole Inventaire'!K12*$B12</f>
        <v>0.3</v>
      </c>
      <c r="L12" s="8">
        <f>'Protocole Inventaire'!L12*$B12</f>
        <v>0</v>
      </c>
      <c r="M12" s="8">
        <f>'Protocole Inventaire'!M12*$B12</f>
        <v>0.6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Inventaire'!C13*$B13</f>
        <v>0.5</v>
      </c>
      <c r="D13" s="8">
        <f>'Protocole Inventaire'!D13*$B13</f>
        <v>0.5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5.5</v>
      </c>
      <c r="J13" s="8">
        <f>'Protocole Inventaire'!J13*$B13</f>
        <v>0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0.5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0.7</v>
      </c>
      <c r="J14" s="8">
        <f>'Protocole Inventaire'!J14*$B14</f>
        <v>0.7</v>
      </c>
      <c r="K14" s="8">
        <f>'Protocole Inventaire'!K14*$B14</f>
        <v>0.7</v>
      </c>
      <c r="L14" s="8">
        <f>'Protocole Inventaire'!L14*$B14</f>
        <v>0</v>
      </c>
      <c r="M14" s="8">
        <f>'Protocole Inventaire'!M14*$B14</f>
        <v>1.4</v>
      </c>
      <c r="N14" s="8">
        <f>'Protocole Inventaire'!N14*$B14</f>
        <v>0</v>
      </c>
      <c r="O14" s="8">
        <f>'Protocole Inventaire'!O14*$B14</f>
        <v>0.7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Inventaire'!C15*$B15</f>
        <v>0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9</v>
      </c>
      <c r="J15" s="8">
        <f>'Protocole Inventaire'!J15*$B15</f>
        <v>0</v>
      </c>
      <c r="K15" s="8">
        <f>'Protocole Inventaire'!K15*$B15</f>
        <v>1</v>
      </c>
      <c r="L15" s="8">
        <f>'Protocole Inventaire'!L15*$B15</f>
        <v>0</v>
      </c>
      <c r="M15" s="8">
        <f>'Protocole Inventaire'!M15*$B15</f>
        <v>3</v>
      </c>
      <c r="N15" s="8">
        <f>'Protocole Inventaire'!N15*$B15</f>
        <v>1</v>
      </c>
      <c r="O15" s="8">
        <f>'Protocole Inventaire'!O15*$B15</f>
        <v>1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3.9000000000000004</v>
      </c>
      <c r="J16" s="8">
        <f>'Protocole Inventaire'!J16*$B16</f>
        <v>0</v>
      </c>
      <c r="K16" s="8">
        <f>'Protocole Inventaire'!K16*$B16</f>
        <v>1.3</v>
      </c>
      <c r="L16" s="8">
        <f>'Protocole Inventaire'!L16*$B16</f>
        <v>0</v>
      </c>
      <c r="M16" s="8">
        <f>'Protocole Inventaire'!M16*$B16</f>
        <v>2.6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3.2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1.6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4</v>
      </c>
      <c r="J18" s="8">
        <f>'Protocole Inventaire'!J18*$B18</f>
        <v>2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2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7.1999999999999993</v>
      </c>
      <c r="J19" s="8">
        <f>'Protocole Inventaire'!J19*$B19</f>
        <v>0</v>
      </c>
      <c r="K19" s="8">
        <f>'Protocole Inventaire'!K19*$B19</f>
        <v>2.4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5.6</v>
      </c>
      <c r="J20" s="8">
        <f>'Protocole Inventaire'!J20*$B20</f>
        <v>2.8</v>
      </c>
      <c r="K20" s="8">
        <f>'Protocole Inventaire'!K20*$B20</f>
        <v>5.6</v>
      </c>
      <c r="L20" s="8">
        <f>'Protocole Inventaire'!L20*$B20</f>
        <v>0</v>
      </c>
      <c r="M20" s="8">
        <f>'Protocole Inventaire'!M20*$B20</f>
        <v>2.8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4.4000000000000004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5.7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Inventaire'!C28*$B28</f>
        <v>7.9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8.6</v>
      </c>
      <c r="D53">
        <f t="shared" ref="D53:S53" si="0">SUM(D9:D51)</f>
        <v>0.7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42</v>
      </c>
      <c r="J53">
        <f t="shared" si="0"/>
        <v>6.1999999999999993</v>
      </c>
      <c r="K53">
        <f t="shared" si="0"/>
        <v>21.6</v>
      </c>
      <c r="L53">
        <f t="shared" si="0"/>
        <v>0</v>
      </c>
      <c r="M53">
        <f t="shared" si="0"/>
        <v>15.099999999999998</v>
      </c>
      <c r="N53">
        <f t="shared" si="0"/>
        <v>1.2</v>
      </c>
      <c r="O53">
        <f t="shared" si="0"/>
        <v>2.2999999999999998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97.699999999999989</v>
      </c>
    </row>
    <row r="54" spans="1:20" x14ac:dyDescent="0.25">
      <c r="A54" t="s">
        <v>53</v>
      </c>
      <c r="B54" t="s">
        <v>30</v>
      </c>
      <c r="C54">
        <f>C53/$B$6</f>
        <v>14.098360655737705</v>
      </c>
      <c r="D54">
        <f t="shared" ref="D54:S54" si="1">D53/$B$6</f>
        <v>1.1475409836065573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68.852459016393439</v>
      </c>
      <c r="J54">
        <f t="shared" si="1"/>
        <v>10.163934426229508</v>
      </c>
      <c r="K54">
        <f t="shared" si="1"/>
        <v>35.409836065573771</v>
      </c>
      <c r="L54">
        <f t="shared" si="1"/>
        <v>0</v>
      </c>
      <c r="M54">
        <f t="shared" si="1"/>
        <v>24.754098360655735</v>
      </c>
      <c r="N54">
        <f t="shared" si="1"/>
        <v>1.9672131147540983</v>
      </c>
      <c r="O54">
        <f t="shared" si="1"/>
        <v>3.7704918032786883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160.16393442622953</v>
      </c>
    </row>
    <row r="55" spans="1:20" x14ac:dyDescent="0.25">
      <c r="A55" t="s">
        <v>53</v>
      </c>
      <c r="B55" t="s">
        <v>50</v>
      </c>
      <c r="C55">
        <f>C54/$T54</f>
        <v>8.8024564994882287E-2</v>
      </c>
      <c r="D55">
        <f t="shared" ref="D55:S55" si="2">D54/$T54</f>
        <v>7.1647901740020453E-3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0.42988741044012274</v>
      </c>
      <c r="J55">
        <f t="shared" si="2"/>
        <v>6.3459570112589556E-2</v>
      </c>
      <c r="K55">
        <f t="shared" si="2"/>
        <v>0.22108495394063457</v>
      </c>
      <c r="L55">
        <f t="shared" si="2"/>
        <v>0</v>
      </c>
      <c r="M55">
        <f t="shared" si="2"/>
        <v>0.1545547594677584</v>
      </c>
      <c r="N55">
        <f t="shared" si="2"/>
        <v>1.2282497441146364E-2</v>
      </c>
      <c r="O55">
        <f t="shared" si="2"/>
        <v>2.3541453428863865E-2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0.99999999999999978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Maire Gilles</cp:lastModifiedBy>
  <dcterms:created xsi:type="dcterms:W3CDTF">2022-03-10T11:48:40Z</dcterms:created>
  <dcterms:modified xsi:type="dcterms:W3CDTF">2025-01-17T14:03:54Z</dcterms:modified>
</cp:coreProperties>
</file>