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14 Tiergarten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<sst xmlns="http://schemas.openxmlformats.org/spreadsheetml/2006/main" count="155" uniqueCount="56">
  <si>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</si>
  <si>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</si>
  <si>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</si>
  <si>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</si>
  <si>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</si>
  <si>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</si>
  <si>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</si>
  <si>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</si>
  <si>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</si>
  <si>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</si>
  <si>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</si>
  <si>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</si>
  <si>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</si>
  <si>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</si>
  <si>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</si>
  <si>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</si>
  <si>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</si>
  <si>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</si>
  <si>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</si>
  <si>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</si>
  <si>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</si>
  <si>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</si>
  <si>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</si>
  <si>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</si>
  <si>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</si>
  <si>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</si>
  <si>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</si>
  <si>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</si>
  <si>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</si>
  <si>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</si>
  <si>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</si>
  <si>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</si>
  <si>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</si>
  <si>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</si>
  <si>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</si>
  <si>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</si>
  <si>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</si>
  <si>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</si>
  <si>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</si>
  <si>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</si>
  <si>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</si>
  <si>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</si>
  <si>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</si>
  <si>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</si>
  <si>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</si>
  <si>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</si>
  <si>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</si>
  <si>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</si>
  <si>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</si>
  <si>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</si>
  <si>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</si>
  <si>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</si>
  <si>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</si>
  <si>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</si>
  <si>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JU14 Tiergarten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</si>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</sst>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G10" sqref="G10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44999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1.1399999999999999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>
        <v>6</v>
      </c>
      <c r="D10" s="8">
        <v>15</v>
      </c>
      <c r="E10" s="8"/>
      <c r="F10" s="8"/>
      <c r="G10" s="8"/>
      <c r="H10" s="8"/>
      <c r="I10" s="8">
        <v>8</v>
      </c>
      <c r="J10" s="8"/>
      <c r="K10" s="8">
        <v>7</v>
      </c>
      <c r="L10" s="8"/>
      <c r="M10" s="8">
        <v>3</v>
      </c>
      <c r="N10" s="8"/>
      <c r="O10" s="8"/>
      <c r="P10" s="8"/>
      <c r="Q10" s="8"/>
      <c r="R10" s="8"/>
      <c r="S10" s="8">
        <v>2</v>
      </c>
    </row>
    <row r="11" spans="1:19" x14ac:dyDescent="0.25">
      <c r="A11" s="30">
        <v>18</v>
      </c>
      <c r="B11" s="30">
        <v>0.2</v>
      </c>
      <c r="C11" s="8">
        <v>11</v>
      </c>
      <c r="D11" s="8">
        <v>12</v>
      </c>
      <c r="E11" s="8"/>
      <c r="F11" s="8"/>
      <c r="G11" s="8"/>
      <c r="H11" s="8"/>
      <c r="I11" s="8">
        <v>15</v>
      </c>
      <c r="J11" s="8"/>
      <c r="K11" s="8">
        <v>12</v>
      </c>
      <c r="L11" s="8"/>
      <c r="M11" s="8">
        <v>8</v>
      </c>
      <c r="N11" s="8"/>
      <c r="O11" s="8"/>
      <c r="P11" s="8"/>
      <c r="Q11" s="8"/>
      <c r="R11" s="8"/>
      <c r="S11" s="8">
        <v>3</v>
      </c>
    </row>
    <row r="12" spans="1:19" x14ac:dyDescent="0.25">
      <c r="A12" s="30">
        <v>22</v>
      </c>
      <c r="B12" s="30">
        <v>0.3</v>
      </c>
      <c r="C12" s="8">
        <v>5</v>
      </c>
      <c r="D12" s="8">
        <v>9</v>
      </c>
      <c r="E12" s="8"/>
      <c r="F12" s="8">
        <v>2</v>
      </c>
      <c r="G12" s="8"/>
      <c r="H12" s="8"/>
      <c r="I12" s="8">
        <v>4</v>
      </c>
      <c r="J12" s="8"/>
      <c r="K12" s="8">
        <v>12</v>
      </c>
      <c r="L12" s="8"/>
      <c r="M12" s="8">
        <v>7</v>
      </c>
      <c r="N12" s="8"/>
      <c r="O12" s="8"/>
      <c r="P12" s="8"/>
      <c r="Q12" s="8"/>
      <c r="R12" s="8"/>
      <c r="S12" s="8">
        <v>1</v>
      </c>
    </row>
    <row r="13" spans="1:19" x14ac:dyDescent="0.25">
      <c r="A13" s="30">
        <v>26</v>
      </c>
      <c r="B13" s="30">
        <v>0.5</v>
      </c>
      <c r="C13" s="8">
        <v>6</v>
      </c>
      <c r="D13" s="8">
        <v>12</v>
      </c>
      <c r="E13" s="8"/>
      <c r="F13" s="8">
        <v>2</v>
      </c>
      <c r="G13" s="8"/>
      <c r="H13" s="8"/>
      <c r="I13" s="8">
        <v>10</v>
      </c>
      <c r="J13" s="8"/>
      <c r="K13" s="8">
        <v>5</v>
      </c>
      <c r="L13" s="8"/>
      <c r="M13" s="8">
        <v>1</v>
      </c>
      <c r="N13" s="8"/>
      <c r="O13" s="8"/>
      <c r="P13" s="8"/>
      <c r="Q13" s="8"/>
      <c r="R13" s="8"/>
      <c r="S13" s="8"/>
    </row>
    <row r="14" spans="1:19" x14ac:dyDescent="0.25">
      <c r="A14" s="30">
        <v>30</v>
      </c>
      <c r="B14" s="30">
        <v>0.7</v>
      </c>
      <c r="C14" s="8">
        <v>3</v>
      </c>
      <c r="D14" s="8">
        <v>8</v>
      </c>
      <c r="E14" s="8"/>
      <c r="F14" s="8">
        <v>2</v>
      </c>
      <c r="G14" s="8"/>
      <c r="H14" s="8"/>
      <c r="I14" s="8">
        <v>12</v>
      </c>
      <c r="J14" s="8"/>
      <c r="K14" s="8">
        <v>6</v>
      </c>
      <c r="L14" s="8"/>
      <c r="M14" s="8">
        <v>4</v>
      </c>
      <c r="N14" s="8"/>
      <c r="O14" s="8"/>
      <c r="P14" s="8"/>
      <c r="Q14" s="8"/>
      <c r="R14" s="8"/>
      <c r="S14" s="8"/>
    </row>
    <row r="15" spans="1:19" x14ac:dyDescent="0.25">
      <c r="A15" s="30">
        <v>34</v>
      </c>
      <c r="B15" s="30">
        <v>1</v>
      </c>
      <c r="C15" s="8">
        <v>7</v>
      </c>
      <c r="D15" s="8">
        <v>3</v>
      </c>
      <c r="E15" s="8"/>
      <c r="F15" s="8"/>
      <c r="G15" s="8"/>
      <c r="H15" s="8"/>
      <c r="I15" s="8">
        <v>5</v>
      </c>
      <c r="J15" s="8"/>
      <c r="K15" s="8">
        <v>8</v>
      </c>
      <c r="L15" s="8"/>
      <c r="M15" s="8">
        <v>4</v>
      </c>
      <c r="N15" s="8"/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>
        <v>2</v>
      </c>
      <c r="D16" s="8">
        <v>5</v>
      </c>
      <c r="E16" s="8"/>
      <c r="F16" s="8">
        <v>1</v>
      </c>
      <c r="G16" s="8"/>
      <c r="H16" s="8"/>
      <c r="I16" s="8">
        <v>4</v>
      </c>
      <c r="J16" s="8"/>
      <c r="K16" s="8">
        <v>2</v>
      </c>
      <c r="L16" s="8"/>
      <c r="M16" s="8">
        <v>1</v>
      </c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>
        <v>1</v>
      </c>
      <c r="D17" s="8">
        <v>9</v>
      </c>
      <c r="E17" s="8"/>
      <c r="F17" s="8">
        <v>3</v>
      </c>
      <c r="G17" s="8"/>
      <c r="H17" s="8"/>
      <c r="I17" s="8">
        <v>6</v>
      </c>
      <c r="J17" s="8"/>
      <c r="K17" s="8">
        <v>4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/>
      <c r="D18" s="8">
        <v>5</v>
      </c>
      <c r="E18" s="8"/>
      <c r="F18" s="8">
        <v>3</v>
      </c>
      <c r="G18" s="8"/>
      <c r="H18" s="8"/>
      <c r="I18" s="8"/>
      <c r="J18" s="8"/>
      <c r="K18" s="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>
        <v>2</v>
      </c>
      <c r="D19" s="8">
        <v>4</v>
      </c>
      <c r="E19" s="8"/>
      <c r="F19" s="8">
        <v>2</v>
      </c>
      <c r="G19" s="8"/>
      <c r="H19" s="8"/>
      <c r="I19" s="8">
        <v>2</v>
      </c>
      <c r="J19" s="8"/>
      <c r="K19" s="8">
        <v>2</v>
      </c>
      <c r="L19" s="8"/>
      <c r="M19" s="8">
        <v>1</v>
      </c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>
        <v>4</v>
      </c>
      <c r="D20" s="8">
        <v>5</v>
      </c>
      <c r="E20" s="8"/>
      <c r="F20" s="8">
        <v>1</v>
      </c>
      <c r="G20" s="8"/>
      <c r="H20" s="8"/>
      <c r="I20" s="8">
        <v>4</v>
      </c>
      <c r="J20" s="8"/>
      <c r="K20" s="8">
        <v>2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>
        <v>1</v>
      </c>
      <c r="D21" s="8">
        <v>6</v>
      </c>
      <c r="E21" s="8"/>
      <c r="F21" s="8"/>
      <c r="G21" s="8"/>
      <c r="H21" s="8"/>
      <c r="I21" s="8"/>
      <c r="J21" s="8"/>
      <c r="K21" s="8"/>
      <c r="L21" s="8"/>
      <c r="M21" s="8">
        <v>1</v>
      </c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>
        <v>1</v>
      </c>
      <c r="D22" s="8">
        <v>8</v>
      </c>
      <c r="E22" s="8"/>
      <c r="F22" s="8">
        <v>2</v>
      </c>
      <c r="G22" s="8"/>
      <c r="H22" s="8"/>
      <c r="I22" s="8">
        <v>1</v>
      </c>
      <c r="J22" s="8"/>
      <c r="K22" s="8"/>
      <c r="L22" s="8"/>
      <c r="M22" s="8">
        <v>1</v>
      </c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>
        <v>2</v>
      </c>
      <c r="D23" s="8">
        <v>9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>
        <v>2</v>
      </c>
      <c r="E24" s="8"/>
      <c r="F24" s="8">
        <v>1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>
        <v>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51</v>
      </c>
      <c r="D54" s="12">
        <f t="shared" ref="D54:S54" si="0">SUM(D9:D51)</f>
        <v>115</v>
      </c>
      <c r="E54" s="12">
        <f t="shared" si="0"/>
        <v>0</v>
      </c>
      <c r="F54" s="12">
        <f t="shared" ref="F54:G54" si="1">SUM(F9:F51)</f>
        <v>19</v>
      </c>
      <c r="G54" s="12">
        <f t="shared" si="1"/>
        <v>0</v>
      </c>
      <c r="H54" s="12">
        <f t="shared" si="0"/>
        <v>0</v>
      </c>
      <c r="I54" s="12">
        <f t="shared" si="0"/>
        <v>71</v>
      </c>
      <c r="J54" s="12">
        <f t="shared" si="0"/>
        <v>0</v>
      </c>
      <c r="K54" s="12">
        <f t="shared" si="0"/>
        <v>63</v>
      </c>
      <c r="L54" s="12">
        <f t="shared" si="0"/>
        <v>0</v>
      </c>
      <c r="M54" s="12">
        <f t="shared" si="0"/>
        <v>31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6</v>
      </c>
      <c r="T54" s="13">
        <f>SUM(C54:S54)</f>
        <v>356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44.7</v>
      </c>
      <c r="D55" s="20">
        <f t="shared" ref="D55:S55" si="3">ROUND(D54/$B$6, 1)</f>
        <v>100.9</v>
      </c>
      <c r="E55" s="20">
        <f t="shared" si="3"/>
        <v>0</v>
      </c>
      <c r="F55" s="20">
        <f t="shared" si="3"/>
        <v>16.7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62.3</v>
      </c>
      <c r="J55" s="20">
        <f t="shared" si="3"/>
        <v>0</v>
      </c>
      <c r="K55" s="20">
        <f t="shared" si="3"/>
        <v>55.3</v>
      </c>
      <c r="L55" s="20">
        <f t="shared" si="3"/>
        <v>0</v>
      </c>
      <c r="M55" s="20">
        <f t="shared" si="3"/>
        <v>27.2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5.3</v>
      </c>
      <c r="T55" s="21">
        <f>ROUND(SUM(C55:S55),0)</f>
        <v>312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4.6500000000000004</v>
      </c>
      <c r="D56" s="22">
        <f>ROUND('Calcul surface terriere'!D53, 2)</f>
        <v>16.07</v>
      </c>
      <c r="E56" s="22">
        <f>ROUND('Calcul surface terriere'!E53, 2)</f>
        <v>0</v>
      </c>
      <c r="F56" s="22">
        <f>ROUND('Calcul surface terriere'!F53, 2)</f>
        <v>2.96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5.39</v>
      </c>
      <c r="J56" s="22">
        <f>ROUND('Calcul surface terriere'!J53, 2)</f>
        <v>0</v>
      </c>
      <c r="K56" s="22">
        <f>ROUND('Calcul surface terriere'!K53, 2)</f>
        <v>4.42</v>
      </c>
      <c r="L56" s="22">
        <f>ROUND('Calcul surface terriere'!L53, 2)</f>
        <v>0</v>
      </c>
      <c r="M56" s="22">
        <f>ROUND('Calcul surface terriere'!M53, 2)</f>
        <v>2.09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0.15</v>
      </c>
      <c r="T56" s="23">
        <f>ROUND('Calcul surface terriere'!T53,1)</f>
        <v>35.700000000000003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4.08</v>
      </c>
      <c r="D57" s="22">
        <f>ROUND('Calcul surface terriere'!D54, 2)</f>
        <v>14.1</v>
      </c>
      <c r="E57" s="22">
        <f>ROUND('Calcul surface terriere'!E54, 2)</f>
        <v>0</v>
      </c>
      <c r="F57" s="22">
        <f>ROUND('Calcul surface terriere'!F54, 2)</f>
        <v>2.6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4.72</v>
      </c>
      <c r="J57" s="22">
        <f>ROUND('Calcul surface terriere'!J54, 2)</f>
        <v>0</v>
      </c>
      <c r="K57" s="22">
        <f>ROUND('Calcul surface terriere'!K54, 2)</f>
        <v>3.87</v>
      </c>
      <c r="L57" s="22">
        <f>ROUND('Calcul surface terriere'!L54, 2)</f>
        <v>0</v>
      </c>
      <c r="M57" s="22">
        <f>ROUND('Calcul surface terriere'!M54, 2)</f>
        <v>1.83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0.13</v>
      </c>
      <c r="T57" s="23">
        <f>ROUND('Calcul surface terriere'!T54, 1)</f>
        <v>31.3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13</v>
      </c>
      <c r="D58" s="24">
        <f>ROUND(100 * 'Calcul surface terriere'!D55,0)</f>
        <v>45</v>
      </c>
      <c r="E58" s="24">
        <f>ROUND(100 * 'Calcul surface terriere'!E55,0)</f>
        <v>0</v>
      </c>
      <c r="F58" s="24">
        <f>ROUND(100 * 'Calcul surface terriere'!F55,0)</f>
        <v>8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15</v>
      </c>
      <c r="J58" s="24">
        <f>ROUND(100 * 'Calcul surface terriere'!J55,0)</f>
        <v>0</v>
      </c>
      <c r="K58" s="24">
        <f>ROUND(100 * 'Calcul surface terriere'!K55,0)</f>
        <v>12</v>
      </c>
      <c r="L58" s="24">
        <f>ROUND(100 * 'Calcul surface terriere'!L55,0)</f>
        <v>0</v>
      </c>
      <c r="M58" s="24">
        <f>ROUND(100 * 'Calcul surface terriere'!M55,0)</f>
        <v>6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52.5</v>
      </c>
      <c r="D59" s="26">
        <f>ROUND('Calcul volume sur pied'!D53, 1)</f>
        <v>192.6</v>
      </c>
      <c r="E59" s="26">
        <f>ROUND('Calcul volume sur pied'!E53, 1)</f>
        <v>0</v>
      </c>
      <c r="F59" s="26">
        <f>ROUND('Calcul volume sur pied'!F53, 1)</f>
        <v>35.299999999999997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58</v>
      </c>
      <c r="J59" s="26">
        <f>ROUND('Calcul volume sur pied'!J53, 1)</f>
        <v>0</v>
      </c>
      <c r="K59" s="26">
        <f>ROUND('Calcul volume sur pied'!K53, 1)</f>
        <v>46.8</v>
      </c>
      <c r="L59" s="26">
        <f>ROUND('Calcul volume sur pied'!L53, 1)</f>
        <v>0</v>
      </c>
      <c r="M59" s="26">
        <f>ROUND('Calcul volume sur pied'!M53, 1)</f>
        <v>22.1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1.1000000000000001</v>
      </c>
      <c r="T59" s="27">
        <f>ROUND('Calcul volume sur pied'!T53, 0)</f>
        <v>408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46.1</v>
      </c>
      <c r="D60" s="26">
        <f>ROUND('Calcul volume sur pied'!D54, 1)</f>
        <v>168.9</v>
      </c>
      <c r="E60" s="26">
        <f>ROUND('Calcul volume sur pied'!E54, 1)</f>
        <v>0</v>
      </c>
      <c r="F60" s="26">
        <f>ROUND('Calcul volume sur pied'!F54, 1)</f>
        <v>31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50.9</v>
      </c>
      <c r="J60" s="26">
        <f>ROUND('Calcul volume sur pied'!J54, 1)</f>
        <v>0</v>
      </c>
      <c r="K60" s="26">
        <f>ROUND('Calcul volume sur pied'!K54, 1)</f>
        <v>41.1</v>
      </c>
      <c r="L60" s="26">
        <f>ROUND('Calcul volume sur pied'!L54, 1)</f>
        <v>0</v>
      </c>
      <c r="M60" s="26">
        <f>ROUND('Calcul volume sur pied'!M54, 1)</f>
        <v>19.399999999999999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</v>
      </c>
      <c r="T60" s="27">
        <f>ROUND('Calcul volume sur pied'!T54, 0)</f>
        <v>358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13</v>
      </c>
      <c r="D61" s="24">
        <f>ROUND(100 * 'Calcul volume sur pied'!D55, 0)</f>
        <v>47</v>
      </c>
      <c r="E61" s="24">
        <f>ROUND(100 * 'Calcul volume sur pied'!E55, 0)</f>
        <v>0</v>
      </c>
      <c r="F61" s="24">
        <f>ROUND(100 * 'Calcul volume sur pied'!F55, 0)</f>
        <v>9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14</v>
      </c>
      <c r="J61" s="24">
        <f>ROUND(100 * 'Calcul volume sur pied'!J55, 0)</f>
        <v>0</v>
      </c>
      <c r="K61" s="24">
        <f>ROUND(100 * 'Calcul volume sur pied'!K55, 0)</f>
        <v>11</v>
      </c>
      <c r="L61" s="24">
        <f>ROUND(100 * 'Calcul volume sur pied'!L55, 0)</f>
        <v>0</v>
      </c>
      <c r="M61" s="24">
        <f>ROUND(100 * 'Calcul volume sur pied'!M55, 0)</f>
        <v>5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5.2631578947368425</v>
      </c>
      <c r="D10" s="8">
        <f>'Protocole Inventaire'!D10/$B$6</f>
        <v>13.157894736842106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7.0175438596491233</v>
      </c>
      <c r="J10" s="8">
        <f>'Protocole Inventaire'!J10/$B$6</f>
        <v>0</v>
      </c>
      <c r="K10" s="8">
        <f>'Protocole Inventaire'!K10/$B$6</f>
        <v>6.1403508771929829</v>
      </c>
      <c r="L10" s="8">
        <f>'Protocole Inventaire'!L10/$B$6</f>
        <v>0</v>
      </c>
      <c r="M10" s="8">
        <f>'Protocole Inventaire'!M10/$B$6</f>
        <v>2.6315789473684212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1.7543859649122808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9.6491228070175445</v>
      </c>
      <c r="D11" s="8">
        <f>'Protocole Inventaire'!D11/$B$6</f>
        <v>10.526315789473685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13.157894736842106</v>
      </c>
      <c r="J11" s="8">
        <f>'Protocole Inventaire'!J11/$B$6</f>
        <v>0</v>
      </c>
      <c r="K11" s="8">
        <f>'Protocole Inventaire'!K11/$B$6</f>
        <v>10.526315789473685</v>
      </c>
      <c r="L11" s="8">
        <f>'Protocole Inventaire'!L11/$B$6</f>
        <v>0</v>
      </c>
      <c r="M11" s="8">
        <f>'Protocole Inventaire'!M11/$B$6</f>
        <v>7.0175438596491233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2.6315789473684212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4.3859649122807021</v>
      </c>
      <c r="D12" s="8">
        <f>'Protocole Inventaire'!D12/$B$6</f>
        <v>7.8947368421052637</v>
      </c>
      <c r="E12" s="8">
        <f>'Protocole Inventaire'!E12/$B$6</f>
        <v>0</v>
      </c>
      <c r="F12" s="8">
        <f>'Protocole Inventaire'!F12/$B$6</f>
        <v>1.7543859649122808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3.5087719298245617</v>
      </c>
      <c r="J12" s="8">
        <f>'Protocole Inventaire'!J12/$B$6</f>
        <v>0</v>
      </c>
      <c r="K12" s="8">
        <f>'Protocole Inventaire'!K12/$B$6</f>
        <v>10.526315789473685</v>
      </c>
      <c r="L12" s="8">
        <f>'Protocole Inventaire'!L12/$B$6</f>
        <v>0</v>
      </c>
      <c r="M12" s="8">
        <f>'Protocole Inventaire'!M12/$B$6</f>
        <v>6.1403508771929829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0.87719298245614041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5.2631578947368425</v>
      </c>
      <c r="D13" s="8">
        <f>'Protocole Inventaire'!D13/$B$6</f>
        <v>10.526315789473685</v>
      </c>
      <c r="E13" s="8">
        <f>'Protocole Inventaire'!E13/$B$6</f>
        <v>0</v>
      </c>
      <c r="F13" s="8">
        <f>'Protocole Inventaire'!F13/$B$6</f>
        <v>1.7543859649122808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8.7719298245614041</v>
      </c>
      <c r="J13" s="8">
        <f>'Protocole Inventaire'!J13/$B$6</f>
        <v>0</v>
      </c>
      <c r="K13" s="8">
        <f>'Protocole Inventaire'!K13/$B$6</f>
        <v>4.3859649122807021</v>
      </c>
      <c r="L13" s="8">
        <f>'Protocole Inventaire'!L13/$B$6</f>
        <v>0</v>
      </c>
      <c r="M13" s="8">
        <f>'Protocole Inventaire'!M13/$B$6</f>
        <v>0.87719298245614041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2.6315789473684212</v>
      </c>
      <c r="D14" s="8">
        <f>'Protocole Inventaire'!D14/$B$6</f>
        <v>7.0175438596491233</v>
      </c>
      <c r="E14" s="8">
        <f>'Protocole Inventaire'!E14/$B$6</f>
        <v>0</v>
      </c>
      <c r="F14" s="8">
        <f>'Protocole Inventaire'!F14/$B$6</f>
        <v>1.7543859649122808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10.526315789473685</v>
      </c>
      <c r="J14" s="8">
        <f>'Protocole Inventaire'!J14/$B$6</f>
        <v>0</v>
      </c>
      <c r="K14" s="8">
        <f>'Protocole Inventaire'!K14/$B$6</f>
        <v>5.2631578947368425</v>
      </c>
      <c r="L14" s="8">
        <f>'Protocole Inventaire'!L14/$B$6</f>
        <v>0</v>
      </c>
      <c r="M14" s="8">
        <f>'Protocole Inventaire'!M14/$B$6</f>
        <v>3.5087719298245617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6.1403508771929829</v>
      </c>
      <c r="D15" s="8">
        <f>'Protocole Inventaire'!D15/$B$6</f>
        <v>2.6315789473684212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4.3859649122807021</v>
      </c>
      <c r="J15" s="8">
        <f>'Protocole Inventaire'!J15/$B$6</f>
        <v>0</v>
      </c>
      <c r="K15" s="8">
        <f>'Protocole Inventaire'!K15/$B$6</f>
        <v>7.0175438596491233</v>
      </c>
      <c r="L15" s="8">
        <f>'Protocole Inventaire'!L15/$B$6</f>
        <v>0</v>
      </c>
      <c r="M15" s="8">
        <f>'Protocole Inventaire'!M15/$B$6</f>
        <v>3.5087719298245617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1.7543859649122808</v>
      </c>
      <c r="D16" s="8">
        <f>'Protocole Inventaire'!D16/$B$6</f>
        <v>4.3859649122807021</v>
      </c>
      <c r="E16" s="8">
        <f>'Protocole Inventaire'!E16/$B$6</f>
        <v>0</v>
      </c>
      <c r="F16" s="8">
        <f>'Protocole Inventaire'!F16/$B$6</f>
        <v>0.87719298245614041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3.5087719298245617</v>
      </c>
      <c r="J16" s="8">
        <f>'Protocole Inventaire'!J16/$B$6</f>
        <v>0</v>
      </c>
      <c r="K16" s="8">
        <f>'Protocole Inventaire'!K16/$B$6</f>
        <v>1.7543859649122808</v>
      </c>
      <c r="L16" s="8">
        <f>'Protocole Inventaire'!L16/$B$6</f>
        <v>0</v>
      </c>
      <c r="M16" s="8">
        <f>'Protocole Inventaire'!M16/$B$6</f>
        <v>0.87719298245614041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0.87719298245614041</v>
      </c>
      <c r="D17" s="8">
        <f>'Protocole Inventaire'!D17/$B$6</f>
        <v>7.8947368421052637</v>
      </c>
      <c r="E17" s="8">
        <f>'Protocole Inventaire'!E17/$B$6</f>
        <v>0</v>
      </c>
      <c r="F17" s="8">
        <f>'Protocole Inventaire'!F17/$B$6</f>
        <v>2.6315789473684212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5.2631578947368425</v>
      </c>
      <c r="J17" s="8">
        <f>'Protocole Inventaire'!J17/$B$6</f>
        <v>0</v>
      </c>
      <c r="K17" s="8">
        <f>'Protocole Inventaire'!K17/$B$6</f>
        <v>3.5087719298245617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4.3859649122807021</v>
      </c>
      <c r="E18" s="8">
        <f>'Protocole Inventaire'!E18/$B$6</f>
        <v>0</v>
      </c>
      <c r="F18" s="8">
        <f>'Protocole Inventaire'!F18/$B$6</f>
        <v>2.6315789473684212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2.6315789473684212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1.7543859649122808</v>
      </c>
      <c r="D19" s="8">
        <f>'Protocole Inventaire'!D19/$B$6</f>
        <v>3.5087719298245617</v>
      </c>
      <c r="E19" s="8">
        <f>'Protocole Inventaire'!E19/$B$6</f>
        <v>0</v>
      </c>
      <c r="F19" s="8">
        <f>'Protocole Inventaire'!F19/$B$6</f>
        <v>1.7543859649122808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1.7543859649122808</v>
      </c>
      <c r="J19" s="8">
        <f>'Protocole Inventaire'!J19/$B$6</f>
        <v>0</v>
      </c>
      <c r="K19" s="8">
        <f>'Protocole Inventaire'!K19/$B$6</f>
        <v>1.7543859649122808</v>
      </c>
      <c r="L19" s="8">
        <f>'Protocole Inventaire'!L19/$B$6</f>
        <v>0</v>
      </c>
      <c r="M19" s="8">
        <f>'Protocole Inventaire'!M19/$B$6</f>
        <v>0.87719298245614041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3.5087719298245617</v>
      </c>
      <c r="D20" s="8">
        <f>'Protocole Inventaire'!D20/$B$6</f>
        <v>4.3859649122807021</v>
      </c>
      <c r="E20" s="8">
        <f>'Protocole Inventaire'!E20/$B$6</f>
        <v>0</v>
      </c>
      <c r="F20" s="8">
        <f>'Protocole Inventaire'!F20/$B$6</f>
        <v>0.87719298245614041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3.5087719298245617</v>
      </c>
      <c r="J20" s="8">
        <f>'Protocole Inventaire'!J20/$B$6</f>
        <v>0</v>
      </c>
      <c r="K20" s="8">
        <f>'Protocole Inventaire'!K20/$B$6</f>
        <v>1.7543859649122808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0.87719298245614041</v>
      </c>
      <c r="D21" s="8">
        <f>'Protocole Inventaire'!D21/$B$6</f>
        <v>5.2631578947368425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0.87719298245614041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0.87719298245614041</v>
      </c>
      <c r="D22" s="8">
        <f>'Protocole Inventaire'!D22/$B$6</f>
        <v>7.0175438596491233</v>
      </c>
      <c r="E22" s="8">
        <f>'Protocole Inventaire'!E22/$B$6</f>
        <v>0</v>
      </c>
      <c r="F22" s="8">
        <f>'Protocole Inventaire'!F22/$B$6</f>
        <v>1.7543859649122808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0.87719298245614041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0.87719298245614041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1.7543859649122808</v>
      </c>
      <c r="D23" s="8">
        <f>'Protocole Inventaire'!D23/$B$6</f>
        <v>7.8947368421052637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1.7543859649122808</v>
      </c>
      <c r="E24" s="8">
        <f>'Protocole Inventaire'!E24/$B$6</f>
        <v>0</v>
      </c>
      <c r="F24" s="8">
        <f>'Protocole Inventaire'!F24/$B$6</f>
        <v>0.87719298245614041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2.6315789473684212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9.2362824015539927E-2</v>
      </c>
      <c r="D10" s="8">
        <f>'Protocole Inventaire'!D10*($A10/200)^2*PI()</f>
        <v>0.23090706003884984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0.1231504320207199</v>
      </c>
      <c r="J10" s="8">
        <f>'Protocole Inventaire'!J10*($A10/200)^2*PI()</f>
        <v>0</v>
      </c>
      <c r="K10" s="8">
        <f>'Protocole Inventaire'!K10*($A10/200)^2*PI()</f>
        <v>0.10775662801812992</v>
      </c>
      <c r="L10" s="8">
        <f>'Protocole Inventaire'!L10*($A10/200)^2*PI()</f>
        <v>0</v>
      </c>
      <c r="M10" s="8">
        <f>'Protocole Inventaire'!M10*($A10/200)^2*PI()</f>
        <v>4.6181412007769963E-2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3.0787608005179976E-2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0.27991590543485056</v>
      </c>
      <c r="D11" s="8">
        <f>'Protocole Inventaire'!D11*($A11/200)^2*PI()</f>
        <v>0.30536280592892789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0.38170350741115988</v>
      </c>
      <c r="J11" s="8">
        <f>'Protocole Inventaire'!J11*($A11/200)^2*PI()</f>
        <v>0</v>
      </c>
      <c r="K11" s="8">
        <f>'Protocole Inventaire'!K11*($A11/200)^2*PI()</f>
        <v>0.30536280592892789</v>
      </c>
      <c r="L11" s="8">
        <f>'Protocole Inventaire'!L11*($A11/200)^2*PI()</f>
        <v>0</v>
      </c>
      <c r="M11" s="8">
        <f>'Protocole Inventaire'!M11*($A11/200)^2*PI()</f>
        <v>0.20357520395261858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0.19006635554218249</v>
      </c>
      <c r="D12" s="8">
        <f>'Protocole Inventaire'!D12*($A12/200)^2*PI()</f>
        <v>0.34211943997592847</v>
      </c>
      <c r="E12" s="8">
        <f>'Protocole Inventaire'!E12*($A12/200)^2*PI()</f>
        <v>0</v>
      </c>
      <c r="F12" s="8">
        <f>'Protocole Inventaire'!F12*($A12/200)^2*PI()</f>
        <v>7.6026542216872994E-2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0.45615925330123797</v>
      </c>
      <c r="L12" s="8">
        <f>'Protocole Inventaire'!L12*($A12/200)^2*PI()</f>
        <v>0</v>
      </c>
      <c r="M12" s="8">
        <f>'Protocole Inventaire'!M12*($A12/200)^2*PI()</f>
        <v>0.26609289775905548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0.3185574950740051</v>
      </c>
      <c r="D13" s="8">
        <f>'Protocole Inventaire'!D13*($A13/200)^2*PI()</f>
        <v>0.63711499014801021</v>
      </c>
      <c r="E13" s="8">
        <f>'Protocole Inventaire'!E13*($A13/200)^2*PI()</f>
        <v>0</v>
      </c>
      <c r="F13" s="8">
        <f>'Protocole Inventaire'!F13*($A13/200)^2*PI()</f>
        <v>0.10618583169133503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0.5309291584566751</v>
      </c>
      <c r="J13" s="8">
        <f>'Protocole Inventaire'!J13*($A13/200)^2*PI()</f>
        <v>0</v>
      </c>
      <c r="K13" s="8">
        <f>'Protocole Inventaire'!K13*($A13/200)^2*PI()</f>
        <v>0.26546457922833755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0.21205750411731106</v>
      </c>
      <c r="D14" s="8">
        <f>'Protocole Inventaire'!D14*($A14/200)^2*PI()</f>
        <v>0.56548667764616278</v>
      </c>
      <c r="E14" s="8">
        <f>'Protocole Inventaire'!E14*($A14/200)^2*PI()</f>
        <v>0</v>
      </c>
      <c r="F14" s="8">
        <f>'Protocole Inventaire'!F14*($A14/200)^2*PI()</f>
        <v>0.1413716694115407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0.84823001646924423</v>
      </c>
      <c r="J14" s="8">
        <f>'Protocole Inventaire'!J14*($A14/200)^2*PI()</f>
        <v>0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0.28274333882308139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0.6355441938212153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0.45396013844372518</v>
      </c>
      <c r="J15" s="8">
        <f>'Protocole Inventaire'!J15*($A15/200)^2*PI()</f>
        <v>0</v>
      </c>
      <c r="K15" s="8">
        <f>'Protocole Inventaire'!K15*($A15/200)^2*PI()</f>
        <v>0.72633622150996036</v>
      </c>
      <c r="L15" s="8">
        <f>'Protocole Inventaire'!L15*($A15/200)^2*PI()</f>
        <v>0</v>
      </c>
      <c r="M15" s="8">
        <f>'Protocole Inventaire'!M15*($A15/200)^2*PI()</f>
        <v>0.36316811075498018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0.22682298958918307</v>
      </c>
      <c r="D16" s="8">
        <f>'Protocole Inventaire'!D16*($A16/200)^2*PI()</f>
        <v>0.56705747397295769</v>
      </c>
      <c r="E16" s="8">
        <f>'Protocole Inventaire'!E16*($A16/200)^2*PI()</f>
        <v>0</v>
      </c>
      <c r="F16" s="8">
        <f>'Protocole Inventaire'!F16*($A16/200)^2*PI()</f>
        <v>0.11341149479459153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0.11341149479459153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1.2468981242097887</v>
      </c>
      <c r="E17" s="8">
        <f>'Protocole Inventaire'!E17*($A17/200)^2*PI()</f>
        <v>0</v>
      </c>
      <c r="F17" s="8">
        <f>'Protocole Inventaire'!F17*($A17/200)^2*PI()</f>
        <v>0.41563270806992952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</v>
      </c>
      <c r="K17" s="8">
        <f>'Protocole Inventaire'!K17*($A17/200)^2*PI()</f>
        <v>0.55417694409323948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0.83095125687450033</v>
      </c>
      <c r="E18" s="8">
        <f>'Protocole Inventaire'!E18*($A18/200)^2*PI()</f>
        <v>0</v>
      </c>
      <c r="F18" s="8">
        <f>'Protocole Inventaire'!F18*($A18/200)^2*PI()</f>
        <v>0.4985707541247002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0.4985707541247002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0.39269908169872414</v>
      </c>
      <c r="D19" s="8">
        <f>'Protocole Inventaire'!D19*($A19/200)^2*PI()</f>
        <v>0.78539816339744828</v>
      </c>
      <c r="E19" s="8">
        <f>'Protocole Inventaire'!E19*($A19/200)^2*PI()</f>
        <v>0</v>
      </c>
      <c r="F19" s="8">
        <f>'Protocole Inventaire'!F19*($A19/200)^2*PI()</f>
        <v>0.39269908169872414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0.19634954084936207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0.91608841778678374</v>
      </c>
      <c r="D20" s="8">
        <f>'Protocole Inventaire'!D20*($A20/200)^2*PI()</f>
        <v>1.1451105222334796</v>
      </c>
      <c r="E20" s="8">
        <f>'Protocole Inventaire'!E20*($A20/200)^2*PI()</f>
        <v>0</v>
      </c>
      <c r="F20" s="8">
        <f>'Protocole Inventaire'!F20*($A20/200)^2*PI()</f>
        <v>0.22902210444669593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0.26420794216690158</v>
      </c>
      <c r="D21" s="8">
        <f>'Protocole Inventaire'!D21*($A21/200)^2*PI()</f>
        <v>1.5852476530014095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0.26420794216690158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2.4152564320798331</v>
      </c>
      <c r="E22" s="8">
        <f>'Protocole Inventaire'!E22*($A22/200)^2*PI()</f>
        <v>0</v>
      </c>
      <c r="F22" s="8">
        <f>'Protocole Inventaire'!F22*($A22/200)^2*PI()</f>
        <v>0.60381410801995827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0.30190705400997914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0.68423887995185706</v>
      </c>
      <c r="D23" s="8">
        <f>'Protocole Inventaire'!D23*($A23/200)^2*PI()</f>
        <v>3.0790749597833567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0.38484510006474959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4.6530128792318433</v>
      </c>
      <c r="D53">
        <f t="shared" ref="D53:S53" si="0">SUM(D9:D51)</f>
        <v>16.068303945315716</v>
      </c>
      <c r="E53">
        <f t="shared" si="0"/>
        <v>0</v>
      </c>
      <c r="F53">
        <f t="shared" si="0"/>
        <v>2.9615793945390982</v>
      </c>
      <c r="G53">
        <f t="shared" si="0"/>
        <v>0</v>
      </c>
      <c r="H53">
        <f t="shared" si="0"/>
        <v>0</v>
      </c>
      <c r="I53">
        <f t="shared" si="0"/>
        <v>5.3856322860489829</v>
      </c>
      <c r="J53">
        <f t="shared" si="0"/>
        <v>0</v>
      </c>
      <c r="K53">
        <f t="shared" si="0"/>
        <v>4.4155084746204549</v>
      </c>
      <c r="L53">
        <f t="shared" si="0"/>
        <v>0</v>
      </c>
      <c r="M53">
        <f t="shared" si="0"/>
        <v>2.0907299109640074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0.14514158059584845</v>
      </c>
      <c r="T53">
        <f>SUM(C53:S53)</f>
        <v>35.719908471315946</v>
      </c>
    </row>
    <row r="54" spans="1:20" x14ac:dyDescent="0.25">
      <c r="A54" t="s">
        <v>49</v>
      </c>
      <c r="B54" t="s">
        <v>30</v>
      </c>
      <c r="C54">
        <f>C53/$B$6</f>
        <v>4.0815902449402142</v>
      </c>
      <c r="D54">
        <f t="shared" ref="D54:S54" si="1">D53/$B$6</f>
        <v>14.095003460803261</v>
      </c>
      <c r="E54">
        <f t="shared" si="1"/>
        <v>0</v>
      </c>
      <c r="F54">
        <f t="shared" si="1"/>
        <v>2.597876661876402</v>
      </c>
      <c r="G54">
        <f t="shared" si="1"/>
        <v>0</v>
      </c>
      <c r="H54">
        <f t="shared" si="1"/>
        <v>0</v>
      </c>
      <c r="I54">
        <f t="shared" si="1"/>
        <v>4.7242388474113888</v>
      </c>
      <c r="J54">
        <f t="shared" si="1"/>
        <v>0</v>
      </c>
      <c r="K54">
        <f t="shared" si="1"/>
        <v>3.8732530479126801</v>
      </c>
      <c r="L54">
        <f t="shared" si="1"/>
        <v>0</v>
      </c>
      <c r="M54">
        <f t="shared" si="1"/>
        <v>1.8339736061087786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0.12731717596127057</v>
      </c>
      <c r="T54">
        <f>SUM(C54:S54)</f>
        <v>31.333253045013993</v>
      </c>
    </row>
    <row r="55" spans="1:20" x14ac:dyDescent="0.25">
      <c r="A55" t="s">
        <v>49</v>
      </c>
      <c r="B55" t="s">
        <v>50</v>
      </c>
      <c r="C55">
        <f>C54/$T54</f>
        <v>0.13026385224274409</v>
      </c>
      <c r="D55">
        <f t="shared" ref="D55:S55" si="2">D54/$T54</f>
        <v>0.44984168865435359</v>
      </c>
      <c r="E55">
        <f t="shared" si="2"/>
        <v>0</v>
      </c>
      <c r="F55">
        <f t="shared" si="2"/>
        <v>8.2911169744942823E-2</v>
      </c>
      <c r="G55">
        <f t="shared" si="2"/>
        <v>0</v>
      </c>
      <c r="H55">
        <f t="shared" si="2"/>
        <v>0</v>
      </c>
      <c r="I55">
        <f t="shared" si="2"/>
        <v>0.15077396657871592</v>
      </c>
      <c r="J55">
        <f t="shared" si="2"/>
        <v>0</v>
      </c>
      <c r="K55">
        <f t="shared" si="2"/>
        <v>0.12361477572559368</v>
      </c>
      <c r="L55">
        <f t="shared" si="2"/>
        <v>0</v>
      </c>
      <c r="M55">
        <f t="shared" si="2"/>
        <v>5.8531222515391383E-2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4.063324538258575E-3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1.1399999999999999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0.60000000000000009</v>
      </c>
      <c r="D10" s="8">
        <f>'Protocole Inventaire'!D10*$B10</f>
        <v>1.5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0.8</v>
      </c>
      <c r="J10" s="8">
        <f>'Protocole Inventaire'!J10*$B10</f>
        <v>0</v>
      </c>
      <c r="K10" s="8">
        <f>'Protocole Inventaire'!K10*$B10</f>
        <v>0.70000000000000007</v>
      </c>
      <c r="L10" s="8">
        <f>'Protocole Inventaire'!L10*$B10</f>
        <v>0</v>
      </c>
      <c r="M10" s="8">
        <f>'Protocole Inventaire'!M10*$B10</f>
        <v>0.30000000000000004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2.2000000000000002</v>
      </c>
      <c r="D11" s="8">
        <f>'Protocole Inventaire'!D11*$B11</f>
        <v>2.4000000000000004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</v>
      </c>
      <c r="J11" s="8">
        <f>'Protocole Inventaire'!J11*$B11</f>
        <v>0</v>
      </c>
      <c r="K11" s="8">
        <f>'Protocole Inventaire'!K11*$B11</f>
        <v>2.4000000000000004</v>
      </c>
      <c r="L11" s="8">
        <f>'Protocole Inventaire'!L11*$B11</f>
        <v>0</v>
      </c>
      <c r="M11" s="8">
        <f>'Protocole Inventaire'!M11*$B11</f>
        <v>1.6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0.60000000000000009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1.5</v>
      </c>
      <c r="D12" s="8">
        <f>'Protocole Inventaire'!D12*$B12</f>
        <v>2.6999999999999997</v>
      </c>
      <c r="E12" s="8">
        <f>'Protocole Inventaire'!E12*$B12</f>
        <v>0</v>
      </c>
      <c r="F12" s="8">
        <f>'Protocole Inventaire'!F12*$B12</f>
        <v>0.6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1.2</v>
      </c>
      <c r="J12" s="8">
        <f>'Protocole Inventaire'!J12*$B12</f>
        <v>0</v>
      </c>
      <c r="K12" s="8">
        <f>'Protocole Inventaire'!K12*$B12</f>
        <v>3.5999999999999996</v>
      </c>
      <c r="L12" s="8">
        <f>'Protocole Inventaire'!L12*$B12</f>
        <v>0</v>
      </c>
      <c r="M12" s="8">
        <f>'Protocole Inventaire'!M12*$B12</f>
        <v>2.1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0.3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3</v>
      </c>
      <c r="D13" s="8">
        <f>'Protocole Inventaire'!D13*$B13</f>
        <v>6</v>
      </c>
      <c r="E13" s="8">
        <f>'Protocole Inventaire'!E13*$B13</f>
        <v>0</v>
      </c>
      <c r="F13" s="8">
        <f>'Protocole Inventaire'!F13*$B13</f>
        <v>1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5</v>
      </c>
      <c r="J13" s="8">
        <f>'Protocole Inventaire'!J13*$B13</f>
        <v>0</v>
      </c>
      <c r="K13" s="8">
        <f>'Protocole Inventaire'!K13*$B13</f>
        <v>2.5</v>
      </c>
      <c r="L13" s="8">
        <f>'Protocole Inventaire'!L13*$B13</f>
        <v>0</v>
      </c>
      <c r="M13" s="8">
        <f>'Protocole Inventaire'!M13*$B13</f>
        <v>0.5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2.0999999999999996</v>
      </c>
      <c r="D14" s="8">
        <f>'Protocole Inventaire'!D14*$B14</f>
        <v>5.6</v>
      </c>
      <c r="E14" s="8">
        <f>'Protocole Inventaire'!E14*$B14</f>
        <v>0</v>
      </c>
      <c r="F14" s="8">
        <f>'Protocole Inventaire'!F14*$B14</f>
        <v>1.4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8.3999999999999986</v>
      </c>
      <c r="J14" s="8">
        <f>'Protocole Inventaire'!J14*$B14</f>
        <v>0</v>
      </c>
      <c r="K14" s="8">
        <f>'Protocole Inventaire'!K14*$B14</f>
        <v>4.1999999999999993</v>
      </c>
      <c r="L14" s="8">
        <f>'Protocole Inventaire'!L14*$B14</f>
        <v>0</v>
      </c>
      <c r="M14" s="8">
        <f>'Protocole Inventaire'!M14*$B14</f>
        <v>2.8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7</v>
      </c>
      <c r="D15" s="8">
        <f>'Protocole Inventaire'!D15*$B15</f>
        <v>3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5</v>
      </c>
      <c r="J15" s="8">
        <f>'Protocole Inventaire'!J15*$B15</f>
        <v>0</v>
      </c>
      <c r="K15" s="8">
        <f>'Protocole Inventaire'!K15*$B15</f>
        <v>8</v>
      </c>
      <c r="L15" s="8">
        <f>'Protocole Inventaire'!L15*$B15</f>
        <v>0</v>
      </c>
      <c r="M15" s="8">
        <f>'Protocole Inventaire'!M15*$B15</f>
        <v>4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2.6</v>
      </c>
      <c r="D16" s="8">
        <f>'Protocole Inventaire'!D16*$B16</f>
        <v>6.5</v>
      </c>
      <c r="E16" s="8">
        <f>'Protocole Inventaire'!E16*$B16</f>
        <v>0</v>
      </c>
      <c r="F16" s="8">
        <f>'Protocole Inventaire'!F16*$B16</f>
        <v>1.3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5.2</v>
      </c>
      <c r="J16" s="8">
        <f>'Protocole Inventaire'!J16*$B16</f>
        <v>0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1.3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14.4</v>
      </c>
      <c r="E17" s="8">
        <f>'Protocole Inventaire'!E17*$B17</f>
        <v>0</v>
      </c>
      <c r="F17" s="8">
        <f>'Protocole Inventaire'!F17*$B17</f>
        <v>4.8000000000000007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9.6000000000000014</v>
      </c>
      <c r="J17" s="8">
        <f>'Protocole Inventaire'!J17*$B17</f>
        <v>0</v>
      </c>
      <c r="K17" s="8">
        <f>'Protocole Inventaire'!K17*$B17</f>
        <v>6.4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10</v>
      </c>
      <c r="E18" s="8">
        <f>'Protocole Inventaire'!E18*$B18</f>
        <v>0</v>
      </c>
      <c r="F18" s="8">
        <f>'Protocole Inventaire'!F18*$B18</f>
        <v>6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4.8</v>
      </c>
      <c r="D19" s="8">
        <f>'Protocole Inventaire'!D19*$B19</f>
        <v>9.6</v>
      </c>
      <c r="E19" s="8">
        <f>'Protocole Inventaire'!E19*$B19</f>
        <v>0</v>
      </c>
      <c r="F19" s="8">
        <f>'Protocole Inventaire'!F19*$B19</f>
        <v>4.8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4.8</v>
      </c>
      <c r="J19" s="8">
        <f>'Protocole Inventaire'!J19*$B19</f>
        <v>0</v>
      </c>
      <c r="K19" s="8">
        <f>'Protocole Inventaire'!K19*$B19</f>
        <v>4.8</v>
      </c>
      <c r="L19" s="8">
        <f>'Protocole Inventaire'!L19*$B19</f>
        <v>0</v>
      </c>
      <c r="M19" s="8">
        <f>'Protocole Inventaire'!M19*$B19</f>
        <v>2.4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11.2</v>
      </c>
      <c r="D20" s="8">
        <f>'Protocole Inventaire'!D20*$B20</f>
        <v>14</v>
      </c>
      <c r="E20" s="8">
        <f>'Protocole Inventaire'!E20*$B20</f>
        <v>0</v>
      </c>
      <c r="F20" s="8">
        <f>'Protocole Inventaire'!F20*$B20</f>
        <v>2.8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11.2</v>
      </c>
      <c r="J20" s="8">
        <f>'Protocole Inventaire'!J20*$B20</f>
        <v>0</v>
      </c>
      <c r="K20" s="8">
        <f>'Protocole Inventaire'!K20*$B20</f>
        <v>5.6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3.3</v>
      </c>
      <c r="D21" s="8">
        <f>'Protocole Inventaire'!D21*$B21</f>
        <v>19.799999999999997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3.3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30.4</v>
      </c>
      <c r="E22" s="8">
        <f>'Protocole Inventaire'!E22*$B22</f>
        <v>0</v>
      </c>
      <c r="F22" s="8">
        <f>'Protocole Inventaire'!F22*$B22</f>
        <v>7.6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3.8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8.8000000000000007</v>
      </c>
      <c r="D23" s="8">
        <f>'Protocole Inventaire'!D23*$B23</f>
        <v>39.6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10</v>
      </c>
      <c r="E24" s="8">
        <f>'Protocole Inventaire'!E24*$B24</f>
        <v>0</v>
      </c>
      <c r="F24" s="8">
        <f>'Protocole Inventaire'!F24*$B24</f>
        <v>5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17.100000000000001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52.5</v>
      </c>
      <c r="D53">
        <f t="shared" ref="D53:S53" si="0">SUM(D9:D51)</f>
        <v>192.6</v>
      </c>
      <c r="E53">
        <f t="shared" si="0"/>
        <v>0</v>
      </c>
      <c r="F53">
        <f t="shared" si="0"/>
        <v>35.300000000000004</v>
      </c>
      <c r="G53">
        <f t="shared" si="0"/>
        <v>0</v>
      </c>
      <c r="H53">
        <f t="shared" si="0"/>
        <v>0</v>
      </c>
      <c r="I53">
        <f t="shared" si="0"/>
        <v>58</v>
      </c>
      <c r="J53">
        <f t="shared" si="0"/>
        <v>0</v>
      </c>
      <c r="K53">
        <f t="shared" si="0"/>
        <v>46.8</v>
      </c>
      <c r="L53">
        <f t="shared" si="0"/>
        <v>0</v>
      </c>
      <c r="M53">
        <f t="shared" si="0"/>
        <v>22.1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1.1000000000000001</v>
      </c>
      <c r="T53">
        <f>SUM(C53:S53)</f>
        <v>408.40000000000003</v>
      </c>
    </row>
    <row r="54" spans="1:20" x14ac:dyDescent="0.25">
      <c r="A54" t="s">
        <v>53</v>
      </c>
      <c r="B54" t="s">
        <v>30</v>
      </c>
      <c r="C54">
        <f>C53/$B$6</f>
        <v>46.05263157894737</v>
      </c>
      <c r="D54">
        <f t="shared" ref="D54:S54" si="1">D53/$B$6</f>
        <v>168.94736842105263</v>
      </c>
      <c r="E54">
        <f t="shared" si="1"/>
        <v>0</v>
      </c>
      <c r="F54">
        <f t="shared" si="1"/>
        <v>30.96491228070176</v>
      </c>
      <c r="G54">
        <f t="shared" si="1"/>
        <v>0</v>
      </c>
      <c r="H54">
        <f t="shared" si="1"/>
        <v>0</v>
      </c>
      <c r="I54">
        <f t="shared" si="1"/>
        <v>50.877192982456144</v>
      </c>
      <c r="J54">
        <f t="shared" si="1"/>
        <v>0</v>
      </c>
      <c r="K54">
        <f t="shared" si="1"/>
        <v>41.05263157894737</v>
      </c>
      <c r="L54">
        <f t="shared" si="1"/>
        <v>0</v>
      </c>
      <c r="M54">
        <f t="shared" si="1"/>
        <v>19.385964912280706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0.9649122807017545</v>
      </c>
      <c r="T54">
        <f>SUM(C54:S54)</f>
        <v>358.24561403508778</v>
      </c>
    </row>
    <row r="55" spans="1:20" x14ac:dyDescent="0.25">
      <c r="A55" t="s">
        <v>53</v>
      </c>
      <c r="B55" t="s">
        <v>50</v>
      </c>
      <c r="C55">
        <f>C54/$T54</f>
        <v>0.12855044074436825</v>
      </c>
      <c r="D55">
        <f t="shared" ref="D55:S55" si="2">D54/$T54</f>
        <v>0.47159647404505378</v>
      </c>
      <c r="E55">
        <f t="shared" si="2"/>
        <v>0</v>
      </c>
      <c r="F55">
        <f t="shared" si="2"/>
        <v>8.6434867776689517E-2</v>
      </c>
      <c r="G55">
        <f t="shared" si="2"/>
        <v>0</v>
      </c>
      <c r="H55">
        <f t="shared" si="2"/>
        <v>0</v>
      </c>
      <c r="I55">
        <f t="shared" si="2"/>
        <v>0.14201762977473065</v>
      </c>
      <c r="J55">
        <f t="shared" si="2"/>
        <v>0</v>
      </c>
      <c r="K55">
        <f t="shared" si="2"/>
        <v>0.11459353574926541</v>
      </c>
      <c r="L55">
        <f t="shared" si="2"/>
        <v>0</v>
      </c>
      <c r="M55">
        <f t="shared" si="2"/>
        <v>5.4113614103819783E-2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2.6934378060724778E-3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2025-01-23T08:34:25Z</dcterms:modified>
</cp:coreProperties>
</file>