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76a-cfs-user.infra.be.ch\a76a-cfs-user\UserHomes\mkez\Z_Systems\RedirectedFolders\Desktop\"/>
    </mc:Choice>
  </mc:AlternateContent>
  <xr:revisionPtr revIDLastSave="0" documentId="8_{CB327570-B046-4BCA-B23C-07E78F38A6D4}" xr6:coauthVersionLast="47" xr6:coauthVersionMax="47" xr10:uidLastSave="{00000000-0000-0000-0000-000000000000}"/>
  <bookViews>
    <workbookView xWindow="-108" yWindow="-108" windowWidth="23256" windowHeight="12576"/>
  </bookViews>
  <sheets>
    <sheet name="Introduction" sheetId="21" r:id="rId1"/>
    <sheet name="1" sheetId="7" r:id="rId2"/>
    <sheet name="Carte portrait " sheetId="28" r:id="rId3"/>
    <sheet name="Photos" sheetId="16" r:id="rId4"/>
    <sheet name="Relevés sur le terrain" sheetId="23" r:id="rId5"/>
    <sheet name="Inventaire 1" sheetId="24" r:id="rId6"/>
    <sheet name="Inventaire 2" sheetId="26" r:id="rId7"/>
    <sheet name="Inventaire total" sheetId="25" r:id="rId8"/>
    <sheet name="Carte" sheetId="13" r:id="rId9"/>
    <sheet name="Photo portrait" sheetId="14" r:id="rId10"/>
    <sheet name="Document" sheetId="15" r:id="rId11"/>
    <sheet name="Document (2)" sheetId="29" r:id="rId12"/>
    <sheet name="Inventaire 3" sheetId="27" r:id="rId13"/>
    <sheet name="Dangers naturels" sheetId="5" state="hidden" r:id="rId14"/>
    <sheet name="Profil minimal" sheetId="10" state="hidden" r:id="rId15"/>
  </sheets>
  <definedNames>
    <definedName name="Z_176D3240_E6A6_4C72_BE04_A6BEBC8D53D6_.wvu.PrintArea" localSheetId="5" hidden="1">'Inventaire 1'!$A$1:$V$99</definedName>
    <definedName name="Z_176D3240_E6A6_4C72_BE04_A6BEBC8D53D6_.wvu.PrintArea" localSheetId="6" hidden="1">'Inventaire 2'!$A$1:$V$99</definedName>
    <definedName name="Z_176D3240_E6A6_4C72_BE04_A6BEBC8D53D6_.wvu.PrintArea" localSheetId="12" hidden="1">'Inventaire 3'!$A$1:$V$99</definedName>
    <definedName name="Z_176D3240_E6A6_4C72_BE04_A6BEBC8D53D6_.wvu.PrintArea" localSheetId="7" hidden="1">'Inventaire total'!$A$1:$X$100</definedName>
    <definedName name="_xlnm.Print_Area" localSheetId="1">'1'!$A$1:$O$36</definedName>
    <definedName name="_xlnm.Print_Area" localSheetId="8">Carte!$A$1:$W$40</definedName>
    <definedName name="_xlnm.Print_Area" localSheetId="2">'Carte portrait '!$A$1:$O$60</definedName>
    <definedName name="_xlnm.Print_Area" localSheetId="10">Document!$A$1:$AV$69</definedName>
    <definedName name="_xlnm.Print_Area" localSheetId="11">'Document (2)'!$A$1:$AV$69</definedName>
    <definedName name="_xlnm.Print_Area" localSheetId="0">Introduction!$A$1:$F$25</definedName>
    <definedName name="_xlnm.Print_Area" localSheetId="5">'Inventaire 1'!$A$1:$P$197</definedName>
    <definedName name="_xlnm.Print_Area" localSheetId="6">'Inventaire 2'!$A$1:$P$197</definedName>
    <definedName name="_xlnm.Print_Area" localSheetId="7">'Inventaire total'!$A$1:$O$203</definedName>
    <definedName name="_xlnm.Print_Area" localSheetId="9">'Photo portrait'!$A$1:$O$60</definedName>
    <definedName name="_xlnm.Print_Area" localSheetId="3">Photos!$A$1:$AV$68</definedName>
    <definedName name="_xlnm.Print_Area" localSheetId="4">'Relevés sur le terrain'!$A$1:$J$50</definedName>
  </definedNames>
  <calcPr calcId="191029"/>
  <customWorkbookViews>
    <customWorkbookView name="mvwb - Persönliche Ansicht" guid="{07EBFFAB-BCF4-4901-8749-15C36A38846E}" mergeInterval="0" personalView="1" maximized="1" windowWidth="1276" windowHeight="830" activeSheetId="1" showComments="commIndAndComment"/>
    <customWorkbookView name="Jean-Jacques Thormann - Persönliche Ansicht" guid="{2E3D24BF-A957-4F5B-A981-098C07609B91}" mergeInterval="0" personalView="1" maximized="1" windowWidth="1276" windowHeight="825" activeSheetId="4"/>
    <customWorkbookView name="AC_VS - Affichage personnalisé" guid="{A2647AC4-025F-459E-98B2-A99D86EC0C24}" mergeInterval="0" personalView="1" maximized="1" windowWidth="1020" windowHeight="596" activeSheetId="1"/>
    <customWorkbookView name="P. Domont - Persönliche Ansicht" guid="{6E8878A2-1145-4FE2-839E-E9CFABC460B5}" mergeInterval="0" personalView="1" maximized="1" windowWidth="906" windowHeight="653" activeSheetId="1" showStatusbar="0"/>
    <customWorkbookView name="AVD - Persönliche Ansicht" guid="{2CCD6574-7AEB-47AC-9C20-A117079CF934}" mergeInterval="0" personalView="1" maximized="1" windowWidth="1020" windowHeight="580" activeSheetId="5"/>
    <customWorkbookView name="myye - Persönliche Ansicht" guid="{4E210BFE-5821-449D-AE6F-6C3079B2D0A6}" mergeInterval="0" personalView="1" maximized="1" windowWidth="1263" windowHeight="8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25" l="1"/>
  <c r="J18" i="26"/>
  <c r="K18" i="26"/>
  <c r="L18" i="26"/>
  <c r="M18" i="26"/>
  <c r="N18" i="26"/>
  <c r="J19" i="26"/>
  <c r="K19" i="26"/>
  <c r="L19" i="26"/>
  <c r="M19" i="26"/>
  <c r="N19" i="26"/>
  <c r="J20" i="26"/>
  <c r="K20" i="26"/>
  <c r="L20" i="26"/>
  <c r="M20" i="26"/>
  <c r="N20" i="26"/>
  <c r="J21" i="26"/>
  <c r="K21" i="26"/>
  <c r="L21" i="26"/>
  <c r="M21" i="26"/>
  <c r="N21" i="26"/>
  <c r="J22" i="26"/>
  <c r="K22" i="26"/>
  <c r="L22" i="26"/>
  <c r="M22" i="26"/>
  <c r="N22" i="26"/>
  <c r="J23" i="26"/>
  <c r="K23" i="26"/>
  <c r="L23" i="26"/>
  <c r="M23" i="26"/>
  <c r="N23" i="26"/>
  <c r="J24" i="26"/>
  <c r="K24" i="26"/>
  <c r="L24" i="26"/>
  <c r="M24" i="26"/>
  <c r="N24" i="26"/>
  <c r="J25" i="26"/>
  <c r="K25" i="26"/>
  <c r="L25" i="26"/>
  <c r="M25" i="26"/>
  <c r="N25" i="26"/>
  <c r="J26" i="26"/>
  <c r="K26" i="26"/>
  <c r="L26" i="26"/>
  <c r="M26" i="26"/>
  <c r="N26" i="26"/>
  <c r="J27" i="26"/>
  <c r="K27" i="26"/>
  <c r="L27" i="26"/>
  <c r="M27" i="26"/>
  <c r="N27" i="26"/>
  <c r="J28" i="26"/>
  <c r="K28" i="26"/>
  <c r="L28" i="26"/>
  <c r="M28" i="26"/>
  <c r="N28" i="26"/>
  <c r="J29" i="26"/>
  <c r="K29" i="26"/>
  <c r="L29" i="26"/>
  <c r="M29" i="26"/>
  <c r="N29" i="26"/>
  <c r="J30" i="26"/>
  <c r="K30" i="26"/>
  <c r="L30" i="26"/>
  <c r="M30" i="26"/>
  <c r="N30" i="26"/>
  <c r="J31" i="26"/>
  <c r="K31" i="26"/>
  <c r="L31" i="26"/>
  <c r="M31" i="26"/>
  <c r="N31" i="26"/>
  <c r="J32" i="26"/>
  <c r="K32" i="26"/>
  <c r="L32" i="26"/>
  <c r="M32" i="26"/>
  <c r="N32" i="26"/>
  <c r="J33" i="26"/>
  <c r="K33" i="26"/>
  <c r="L33" i="26"/>
  <c r="M33" i="26"/>
  <c r="N33" i="26"/>
  <c r="J34" i="26"/>
  <c r="K34" i="26"/>
  <c r="L34" i="26"/>
  <c r="M34" i="26"/>
  <c r="N34" i="26"/>
  <c r="J35" i="26"/>
  <c r="K35" i="26"/>
  <c r="L35" i="26"/>
  <c r="M35" i="26"/>
  <c r="N35" i="26"/>
  <c r="J36" i="26"/>
  <c r="K36" i="26"/>
  <c r="L36" i="26"/>
  <c r="M36" i="26"/>
  <c r="N36" i="26"/>
  <c r="J37" i="26"/>
  <c r="K37" i="26"/>
  <c r="L37" i="26"/>
  <c r="M37" i="26"/>
  <c r="N37" i="26"/>
  <c r="J38" i="26"/>
  <c r="K38" i="26"/>
  <c r="L38" i="26"/>
  <c r="M38" i="26"/>
  <c r="N38" i="26"/>
  <c r="J39" i="26"/>
  <c r="K39" i="26"/>
  <c r="L39" i="26"/>
  <c r="M39" i="26"/>
  <c r="N39" i="26"/>
  <c r="J40" i="26"/>
  <c r="K40" i="26"/>
  <c r="L40" i="26"/>
  <c r="M40" i="26"/>
  <c r="N40" i="26"/>
  <c r="J41" i="26"/>
  <c r="K41" i="26"/>
  <c r="L41" i="26"/>
  <c r="M41" i="26"/>
  <c r="N41" i="26"/>
  <c r="J42" i="26"/>
  <c r="K42" i="26"/>
  <c r="L42" i="26"/>
  <c r="M42" i="26"/>
  <c r="N42" i="26"/>
  <c r="J43" i="26"/>
  <c r="K43" i="26"/>
  <c r="L43" i="26"/>
  <c r="M43" i="26"/>
  <c r="N43" i="26"/>
  <c r="J44" i="26"/>
  <c r="K44" i="26"/>
  <c r="L44" i="26"/>
  <c r="M44" i="26"/>
  <c r="N44" i="26"/>
  <c r="J45" i="26"/>
  <c r="K45" i="26"/>
  <c r="L45" i="26"/>
  <c r="M45" i="26"/>
  <c r="N45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18" i="26"/>
  <c r="J11" i="26"/>
  <c r="K11" i="26"/>
  <c r="L11" i="26"/>
  <c r="M11" i="26"/>
  <c r="N11" i="26"/>
  <c r="J12" i="26"/>
  <c r="K12" i="26"/>
  <c r="L12" i="26"/>
  <c r="M12" i="26"/>
  <c r="N12" i="26"/>
  <c r="J13" i="26"/>
  <c r="K13" i="26"/>
  <c r="L13" i="26"/>
  <c r="M13" i="26"/>
  <c r="N13" i="26"/>
  <c r="J14" i="26"/>
  <c r="K14" i="26"/>
  <c r="L14" i="26"/>
  <c r="M14" i="26"/>
  <c r="N14" i="26"/>
  <c r="J15" i="26"/>
  <c r="K15" i="26"/>
  <c r="L15" i="26"/>
  <c r="M15" i="26"/>
  <c r="N15" i="26"/>
  <c r="I12" i="26"/>
  <c r="I13" i="26"/>
  <c r="I14" i="26"/>
  <c r="I15" i="26"/>
  <c r="I11" i="26"/>
  <c r="D6" i="23"/>
  <c r="K22" i="7"/>
  <c r="E93" i="24"/>
  <c r="E94" i="24"/>
  <c r="E95" i="24"/>
  <c r="B93" i="24"/>
  <c r="B94" i="24"/>
  <c r="B95" i="24" s="1"/>
  <c r="C93" i="24"/>
  <c r="C95" i="24" s="1"/>
  <c r="C94" i="24"/>
  <c r="D93" i="24"/>
  <c r="D94" i="24"/>
  <c r="D95" i="24"/>
  <c r="F93" i="24"/>
  <c r="F95" i="24" s="1"/>
  <c r="F94" i="24"/>
  <c r="G93" i="24"/>
  <c r="G95" i="24" s="1"/>
  <c r="G94" i="24"/>
  <c r="B47" i="24"/>
  <c r="B48" i="24"/>
  <c r="B49" i="24" s="1"/>
  <c r="C47" i="24"/>
  <c r="C49" i="24" s="1"/>
  <c r="C48" i="24"/>
  <c r="D47" i="24"/>
  <c r="D49" i="24" s="1"/>
  <c r="D48" i="24"/>
  <c r="E47" i="24"/>
  <c r="E49" i="24" s="1"/>
  <c r="E48" i="24"/>
  <c r="F47" i="24"/>
  <c r="F48" i="24"/>
  <c r="F49" i="24"/>
  <c r="G47" i="24"/>
  <c r="G48" i="24"/>
  <c r="G49" i="24"/>
  <c r="H44" i="23"/>
  <c r="I44" i="23" s="1"/>
  <c r="H42" i="23"/>
  <c r="I42" i="23" s="1"/>
  <c r="H40" i="23"/>
  <c r="I40" i="23" s="1"/>
  <c r="H38" i="23"/>
  <c r="I38" i="23" s="1"/>
  <c r="H36" i="23"/>
  <c r="I36" i="23" s="1"/>
  <c r="H34" i="23"/>
  <c r="I34" i="23" s="1"/>
  <c r="H32" i="23"/>
  <c r="I32" i="23" s="1"/>
  <c r="H30" i="23"/>
  <c r="I30" i="23" s="1"/>
  <c r="H28" i="23"/>
  <c r="I28" i="23" s="1"/>
  <c r="H26" i="23"/>
  <c r="I26" i="23" s="1"/>
  <c r="H24" i="23"/>
  <c r="H22" i="23"/>
  <c r="I22" i="23"/>
  <c r="H20" i="23"/>
  <c r="I20" i="23"/>
  <c r="H18" i="23"/>
  <c r="I18" i="23"/>
  <c r="H16" i="23"/>
  <c r="I16" i="23" s="1"/>
  <c r="H14" i="23"/>
  <c r="I14" i="23"/>
  <c r="H12" i="23"/>
  <c r="I12" i="23"/>
  <c r="Z64" i="24"/>
  <c r="J64" i="24"/>
  <c r="K64" i="24"/>
  <c r="L64" i="24"/>
  <c r="M64" i="24"/>
  <c r="N64" i="24"/>
  <c r="Z65" i="24"/>
  <c r="K65" i="24" s="1"/>
  <c r="J65" i="24"/>
  <c r="L65" i="24"/>
  <c r="M65" i="24"/>
  <c r="N65" i="24"/>
  <c r="Z66" i="24"/>
  <c r="M66" i="24" s="1"/>
  <c r="J66" i="24"/>
  <c r="K66" i="24"/>
  <c r="L66" i="24"/>
  <c r="N66" i="24"/>
  <c r="Z67" i="24"/>
  <c r="K67" i="24" s="1"/>
  <c r="N67" i="24"/>
  <c r="Z68" i="24"/>
  <c r="J68" i="24"/>
  <c r="K68" i="24"/>
  <c r="L68" i="24"/>
  <c r="M68" i="24"/>
  <c r="N68" i="24"/>
  <c r="Z69" i="24"/>
  <c r="K69" i="24" s="1"/>
  <c r="J69" i="24"/>
  <c r="L69" i="24"/>
  <c r="M69" i="24"/>
  <c r="N69" i="24"/>
  <c r="Z70" i="24"/>
  <c r="M70" i="24" s="1"/>
  <c r="J70" i="24"/>
  <c r="K70" i="24"/>
  <c r="L70" i="24"/>
  <c r="N70" i="24"/>
  <c r="Z71" i="24"/>
  <c r="K71" i="24" s="1"/>
  <c r="N71" i="24"/>
  <c r="Z72" i="24"/>
  <c r="J72" i="24"/>
  <c r="K72" i="24"/>
  <c r="L72" i="24"/>
  <c r="M72" i="24"/>
  <c r="N72" i="24"/>
  <c r="Z73" i="24"/>
  <c r="K73" i="24" s="1"/>
  <c r="J73" i="24"/>
  <c r="L73" i="24"/>
  <c r="M73" i="24"/>
  <c r="N73" i="24"/>
  <c r="Z74" i="24"/>
  <c r="M74" i="24" s="1"/>
  <c r="J74" i="24"/>
  <c r="K74" i="24"/>
  <c r="L74" i="24"/>
  <c r="N74" i="24"/>
  <c r="Z75" i="24"/>
  <c r="K75" i="24" s="1"/>
  <c r="N75" i="24"/>
  <c r="Z76" i="24"/>
  <c r="M76" i="24" s="1"/>
  <c r="J76" i="24"/>
  <c r="K76" i="24"/>
  <c r="L76" i="24"/>
  <c r="N76" i="24"/>
  <c r="Z77" i="24"/>
  <c r="K77" i="24" s="1"/>
  <c r="J77" i="24"/>
  <c r="L77" i="24"/>
  <c r="M77" i="24"/>
  <c r="N77" i="24"/>
  <c r="Z78" i="24"/>
  <c r="J78" i="24"/>
  <c r="K78" i="24"/>
  <c r="L78" i="24"/>
  <c r="M78" i="24"/>
  <c r="N78" i="24"/>
  <c r="Z79" i="24"/>
  <c r="K79" i="24" s="1"/>
  <c r="N79" i="24"/>
  <c r="Z80" i="24"/>
  <c r="M80" i="24" s="1"/>
  <c r="J80" i="24"/>
  <c r="K80" i="24"/>
  <c r="L80" i="24"/>
  <c r="N80" i="24"/>
  <c r="Z81" i="24"/>
  <c r="K81" i="24" s="1"/>
  <c r="J81" i="24"/>
  <c r="L81" i="24"/>
  <c r="M81" i="24"/>
  <c r="N81" i="24"/>
  <c r="Z82" i="24"/>
  <c r="M82" i="24" s="1"/>
  <c r="J82" i="24"/>
  <c r="K82" i="24"/>
  <c r="L82" i="24"/>
  <c r="N82" i="24"/>
  <c r="Z83" i="24"/>
  <c r="K83" i="24" s="1"/>
  <c r="N83" i="24"/>
  <c r="Z84" i="24"/>
  <c r="M84" i="24" s="1"/>
  <c r="J84" i="24"/>
  <c r="K84" i="24"/>
  <c r="L84" i="24"/>
  <c r="N84" i="24"/>
  <c r="Z85" i="24"/>
  <c r="K85" i="24" s="1"/>
  <c r="J85" i="24"/>
  <c r="L85" i="24"/>
  <c r="M85" i="24"/>
  <c r="N85" i="24"/>
  <c r="Z86" i="24"/>
  <c r="M86" i="24" s="1"/>
  <c r="J86" i="24"/>
  <c r="K86" i="24"/>
  <c r="L86" i="24"/>
  <c r="N86" i="24"/>
  <c r="Z87" i="24"/>
  <c r="K87" i="24" s="1"/>
  <c r="N87" i="24"/>
  <c r="Z88" i="24"/>
  <c r="J88" i="24"/>
  <c r="K88" i="24"/>
  <c r="L88" i="24"/>
  <c r="M88" i="24"/>
  <c r="N88" i="24"/>
  <c r="Z89" i="24"/>
  <c r="K89" i="24" s="1"/>
  <c r="J89" i="24"/>
  <c r="L89" i="24"/>
  <c r="M89" i="24"/>
  <c r="N89" i="24"/>
  <c r="Z90" i="24"/>
  <c r="M90" i="24" s="1"/>
  <c r="J90" i="24"/>
  <c r="K90" i="24"/>
  <c r="L90" i="24"/>
  <c r="N90" i="24"/>
  <c r="Z91" i="24"/>
  <c r="K91" i="24" s="1"/>
  <c r="N91" i="24"/>
  <c r="I65" i="24"/>
  <c r="I66" i="24"/>
  <c r="I67" i="24"/>
  <c r="I68" i="24"/>
  <c r="I69" i="24"/>
  <c r="I70" i="24"/>
  <c r="I72" i="24"/>
  <c r="I73" i="24"/>
  <c r="I74" i="24"/>
  <c r="I75" i="24"/>
  <c r="I76" i="24"/>
  <c r="I77" i="24"/>
  <c r="I78" i="24"/>
  <c r="I80" i="24"/>
  <c r="I81" i="24"/>
  <c r="I82" i="24"/>
  <c r="I83" i="24"/>
  <c r="I84" i="24"/>
  <c r="I85" i="24"/>
  <c r="I86" i="24"/>
  <c r="I88" i="24"/>
  <c r="I89" i="24"/>
  <c r="I90" i="24"/>
  <c r="I91" i="24"/>
  <c r="I64" i="24"/>
  <c r="Z57" i="24"/>
  <c r="J57" i="24"/>
  <c r="K57" i="24"/>
  <c r="L57" i="24"/>
  <c r="M57" i="24"/>
  <c r="N57" i="24"/>
  <c r="Z58" i="24"/>
  <c r="K58" i="24" s="1"/>
  <c r="N58" i="24"/>
  <c r="Z59" i="24"/>
  <c r="J59" i="24"/>
  <c r="K59" i="24"/>
  <c r="L59" i="24"/>
  <c r="M59" i="24"/>
  <c r="N59" i="24"/>
  <c r="Z60" i="24"/>
  <c r="K60" i="24" s="1"/>
  <c r="J60" i="24"/>
  <c r="L60" i="24"/>
  <c r="M60" i="24"/>
  <c r="N60" i="24"/>
  <c r="Z61" i="24"/>
  <c r="J61" i="24"/>
  <c r="K61" i="24"/>
  <c r="L61" i="24"/>
  <c r="M61" i="24"/>
  <c r="N61" i="24"/>
  <c r="I58" i="24"/>
  <c r="I59" i="24"/>
  <c r="I60" i="24"/>
  <c r="I61" i="24"/>
  <c r="I57" i="24"/>
  <c r="Z18" i="24"/>
  <c r="N18" i="24" s="1"/>
  <c r="K18" i="24"/>
  <c r="Z19" i="24"/>
  <c r="J19" i="24" s="1"/>
  <c r="J19" i="25" s="1"/>
  <c r="K19" i="24"/>
  <c r="M19" i="24"/>
  <c r="N19" i="24"/>
  <c r="Z20" i="24"/>
  <c r="J20" i="24" s="1"/>
  <c r="K20" i="24"/>
  <c r="M20" i="24"/>
  <c r="Z21" i="24"/>
  <c r="Z22" i="24"/>
  <c r="N22" i="24" s="1"/>
  <c r="K22" i="24"/>
  <c r="Z23" i="24"/>
  <c r="J23" i="24" s="1"/>
  <c r="K23" i="24"/>
  <c r="M23" i="24"/>
  <c r="N23" i="24"/>
  <c r="Z24" i="24"/>
  <c r="J24" i="24" s="1"/>
  <c r="K24" i="24"/>
  <c r="M24" i="24"/>
  <c r="Z25" i="24"/>
  <c r="Z26" i="24"/>
  <c r="N26" i="24" s="1"/>
  <c r="K26" i="24"/>
  <c r="Z27" i="24"/>
  <c r="J27" i="24" s="1"/>
  <c r="J27" i="25" s="1"/>
  <c r="K27" i="24"/>
  <c r="M27" i="24"/>
  <c r="N27" i="24"/>
  <c r="Z28" i="24"/>
  <c r="J28" i="24" s="1"/>
  <c r="K28" i="24"/>
  <c r="M28" i="24"/>
  <c r="Z29" i="24"/>
  <c r="Z30" i="24"/>
  <c r="N30" i="24" s="1"/>
  <c r="K30" i="24"/>
  <c r="Z31" i="24"/>
  <c r="J31" i="24" s="1"/>
  <c r="K31" i="24"/>
  <c r="M31" i="24"/>
  <c r="N31" i="24"/>
  <c r="Z32" i="24"/>
  <c r="J32" i="24" s="1"/>
  <c r="J32" i="25" s="1"/>
  <c r="K32" i="24"/>
  <c r="M32" i="24"/>
  <c r="Z33" i="24"/>
  <c r="Z34" i="24"/>
  <c r="N34" i="24" s="1"/>
  <c r="K34" i="24"/>
  <c r="Z35" i="24"/>
  <c r="J35" i="24" s="1"/>
  <c r="J35" i="25" s="1"/>
  <c r="K35" i="24"/>
  <c r="M35" i="24"/>
  <c r="N35" i="24"/>
  <c r="Z36" i="24"/>
  <c r="J36" i="24" s="1"/>
  <c r="K36" i="24"/>
  <c r="M36" i="24"/>
  <c r="Z37" i="24"/>
  <c r="Z38" i="24"/>
  <c r="N38" i="24" s="1"/>
  <c r="K38" i="24"/>
  <c r="Z39" i="24"/>
  <c r="J39" i="24" s="1"/>
  <c r="K39" i="24"/>
  <c r="M39" i="24"/>
  <c r="N39" i="24"/>
  <c r="Z40" i="24"/>
  <c r="J40" i="24" s="1"/>
  <c r="K40" i="24"/>
  <c r="M40" i="24"/>
  <c r="Z41" i="24"/>
  <c r="Z42" i="24"/>
  <c r="N42" i="24" s="1"/>
  <c r="K42" i="24"/>
  <c r="Z43" i="24"/>
  <c r="J43" i="24" s="1"/>
  <c r="J43" i="25" s="1"/>
  <c r="K43" i="24"/>
  <c r="M43" i="24"/>
  <c r="N43" i="24"/>
  <c r="Z44" i="24"/>
  <c r="J44" i="24" s="1"/>
  <c r="K44" i="24"/>
  <c r="M44" i="24"/>
  <c r="Z45" i="24"/>
  <c r="I19" i="24"/>
  <c r="I27" i="24"/>
  <c r="I29" i="24"/>
  <c r="I29" i="25" s="1"/>
  <c r="I35" i="24"/>
  <c r="I43" i="24"/>
  <c r="I45" i="24"/>
  <c r="I45" i="25" s="1"/>
  <c r="Z11" i="24"/>
  <c r="J11" i="24" s="1"/>
  <c r="K11" i="24"/>
  <c r="M11" i="24"/>
  <c r="Z12" i="24"/>
  <c r="Z13" i="24"/>
  <c r="N13" i="24" s="1"/>
  <c r="K13" i="24"/>
  <c r="Z14" i="24"/>
  <c r="J14" i="24" s="1"/>
  <c r="K14" i="24"/>
  <c r="M14" i="24"/>
  <c r="N14" i="24"/>
  <c r="Z15" i="24"/>
  <c r="J15" i="24" s="1"/>
  <c r="K15" i="24"/>
  <c r="M15" i="24"/>
  <c r="I11" i="24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11" i="25"/>
  <c r="B48" i="25" s="1"/>
  <c r="B12" i="25"/>
  <c r="B13" i="25"/>
  <c r="B14" i="25"/>
  <c r="B15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11" i="25"/>
  <c r="C12" i="25"/>
  <c r="C13" i="25"/>
  <c r="C14" i="25"/>
  <c r="C15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6" i="25"/>
  <c r="D37" i="25"/>
  <c r="D38" i="25"/>
  <c r="D39" i="25"/>
  <c r="D40" i="25"/>
  <c r="D41" i="25"/>
  <c r="D42" i="25"/>
  <c r="D43" i="25"/>
  <c r="D44" i="25"/>
  <c r="D45" i="25"/>
  <c r="D11" i="25"/>
  <c r="D48" i="25" s="1"/>
  <c r="D12" i="25"/>
  <c r="D13" i="25"/>
  <c r="D14" i="25"/>
  <c r="D15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11" i="25"/>
  <c r="E12" i="25"/>
  <c r="E13" i="25"/>
  <c r="E14" i="25"/>
  <c r="E15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11" i="25"/>
  <c r="F48" i="25" s="1"/>
  <c r="F12" i="25"/>
  <c r="F13" i="25"/>
  <c r="F14" i="25"/>
  <c r="F15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11" i="25"/>
  <c r="G48" i="25" s="1"/>
  <c r="G12" i="25"/>
  <c r="G13" i="25"/>
  <c r="G14" i="25"/>
  <c r="G15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2" i="25"/>
  <c r="B58" i="25"/>
  <c r="B59" i="25"/>
  <c r="B60" i="25"/>
  <c r="B61" i="25"/>
  <c r="B62" i="25"/>
  <c r="B95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77" i="25"/>
  <c r="C78" i="25"/>
  <c r="C79" i="25"/>
  <c r="C80" i="25"/>
  <c r="C81" i="25"/>
  <c r="C82" i="25"/>
  <c r="C83" i="25"/>
  <c r="C84" i="25"/>
  <c r="C85" i="25"/>
  <c r="C86" i="25"/>
  <c r="C87" i="25"/>
  <c r="C88" i="25"/>
  <c r="C89" i="25"/>
  <c r="C90" i="25"/>
  <c r="C91" i="25"/>
  <c r="C92" i="25"/>
  <c r="C94" i="25"/>
  <c r="C58" i="25"/>
  <c r="C59" i="25"/>
  <c r="C60" i="25"/>
  <c r="C61" i="25"/>
  <c r="C62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D82" i="25"/>
  <c r="D83" i="25"/>
  <c r="D84" i="25"/>
  <c r="D85" i="25"/>
  <c r="D86" i="25"/>
  <c r="D87" i="25"/>
  <c r="D88" i="25"/>
  <c r="D89" i="25"/>
  <c r="D90" i="25"/>
  <c r="D91" i="25"/>
  <c r="D92" i="25"/>
  <c r="D58" i="25"/>
  <c r="D59" i="25"/>
  <c r="D60" i="25"/>
  <c r="D61" i="25"/>
  <c r="D95" i="25" s="1"/>
  <c r="D62" i="25"/>
  <c r="E65" i="25"/>
  <c r="E66" i="25"/>
  <c r="E67" i="25"/>
  <c r="E68" i="25"/>
  <c r="E69" i="25"/>
  <c r="E70" i="25"/>
  <c r="E71" i="25"/>
  <c r="E72" i="25"/>
  <c r="E94" i="25" s="1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58" i="25"/>
  <c r="E59" i="25"/>
  <c r="E60" i="25"/>
  <c r="E61" i="25"/>
  <c r="E62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58" i="25"/>
  <c r="F59" i="25"/>
  <c r="F60" i="25"/>
  <c r="F61" i="25"/>
  <c r="F62" i="25"/>
  <c r="F95" i="25"/>
  <c r="G65" i="25"/>
  <c r="G66" i="25"/>
  <c r="G67" i="25"/>
  <c r="G68" i="25"/>
  <c r="G69" i="25"/>
  <c r="G70" i="25"/>
  <c r="G71" i="25"/>
  <c r="G94" i="25" s="1"/>
  <c r="G96" i="25" s="1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58" i="25"/>
  <c r="G59" i="25"/>
  <c r="G95" i="25" s="1"/>
  <c r="G60" i="25"/>
  <c r="G61" i="25"/>
  <c r="G62" i="25"/>
  <c r="B4" i="25"/>
  <c r="B4" i="27"/>
  <c r="B47" i="27"/>
  <c r="B48" i="27"/>
  <c r="B49" i="27"/>
  <c r="C47" i="27"/>
  <c r="C48" i="27"/>
  <c r="C49" i="27" s="1"/>
  <c r="D47" i="27"/>
  <c r="D48" i="27"/>
  <c r="D49" i="27"/>
  <c r="E47" i="27"/>
  <c r="E49" i="27" s="1"/>
  <c r="E48" i="27"/>
  <c r="F47" i="27"/>
  <c r="F48" i="27"/>
  <c r="G47" i="27"/>
  <c r="G48" i="27"/>
  <c r="G49" i="27" s="1"/>
  <c r="B93" i="27"/>
  <c r="B94" i="27"/>
  <c r="B95" i="27" s="1"/>
  <c r="C93" i="27"/>
  <c r="C94" i="27"/>
  <c r="C95" i="27"/>
  <c r="D93" i="27"/>
  <c r="D94" i="27"/>
  <c r="E93" i="27"/>
  <c r="E95" i="27" s="1"/>
  <c r="E94" i="27"/>
  <c r="F93" i="27"/>
  <c r="F94" i="27"/>
  <c r="F95" i="27" s="1"/>
  <c r="G93" i="27"/>
  <c r="G95" i="27" s="1"/>
  <c r="G94" i="27"/>
  <c r="B47" i="26"/>
  <c r="B49" i="26" s="1"/>
  <c r="B48" i="26"/>
  <c r="C47" i="26"/>
  <c r="C48" i="26"/>
  <c r="D47" i="26"/>
  <c r="D48" i="26"/>
  <c r="D49" i="26" s="1"/>
  <c r="E47" i="26"/>
  <c r="E48" i="26"/>
  <c r="E49" i="26"/>
  <c r="F47" i="26"/>
  <c r="F49" i="26" s="1"/>
  <c r="F48" i="26"/>
  <c r="G47" i="26"/>
  <c r="G48" i="26"/>
  <c r="G49" i="26"/>
  <c r="B93" i="26"/>
  <c r="B94" i="26"/>
  <c r="C93" i="26"/>
  <c r="C94" i="26"/>
  <c r="C95" i="26" s="1"/>
  <c r="D93" i="26"/>
  <c r="D94" i="26"/>
  <c r="D95" i="26"/>
  <c r="E93" i="26"/>
  <c r="E95" i="26" s="1"/>
  <c r="E94" i="26"/>
  <c r="F93" i="26"/>
  <c r="F94" i="26"/>
  <c r="F95" i="26"/>
  <c r="G93" i="26"/>
  <c r="G94" i="26"/>
  <c r="G95" i="26"/>
  <c r="AE1" i="29"/>
  <c r="G3" i="29"/>
  <c r="H5" i="29"/>
  <c r="AM5" i="29"/>
  <c r="Z18" i="27"/>
  <c r="I18" i="27"/>
  <c r="Z19" i="27"/>
  <c r="I19" i="27"/>
  <c r="Z20" i="27"/>
  <c r="J20" i="27" s="1"/>
  <c r="I20" i="27"/>
  <c r="Z21" i="27"/>
  <c r="I21" i="27"/>
  <c r="Z22" i="27"/>
  <c r="Z23" i="27"/>
  <c r="Z24" i="27"/>
  <c r="I24" i="27"/>
  <c r="Z25" i="27"/>
  <c r="I25" i="27"/>
  <c r="Z26" i="27"/>
  <c r="I26" i="27" s="1"/>
  <c r="Z27" i="27"/>
  <c r="I27" i="27"/>
  <c r="Z28" i="27"/>
  <c r="I28" i="27"/>
  <c r="Z29" i="27"/>
  <c r="I29" i="27"/>
  <c r="Z30" i="27"/>
  <c r="Z31" i="27"/>
  <c r="Z32" i="27"/>
  <c r="I32" i="27"/>
  <c r="Z33" i="27"/>
  <c r="I33" i="27"/>
  <c r="Z34" i="27"/>
  <c r="I34" i="27" s="1"/>
  <c r="Z35" i="27"/>
  <c r="I35" i="27"/>
  <c r="Z36" i="27"/>
  <c r="I36" i="27"/>
  <c r="Z37" i="27"/>
  <c r="I37" i="27"/>
  <c r="Z38" i="27"/>
  <c r="Z39" i="27"/>
  <c r="Z40" i="27"/>
  <c r="I40" i="27"/>
  <c r="Z41" i="27"/>
  <c r="M41" i="27" s="1"/>
  <c r="I41" i="27"/>
  <c r="Z42" i="27"/>
  <c r="I42" i="27" s="1"/>
  <c r="Z43" i="27"/>
  <c r="I43" i="27"/>
  <c r="I43" i="25" s="1"/>
  <c r="Z44" i="27"/>
  <c r="I44" i="27"/>
  <c r="Z45" i="27"/>
  <c r="I45" i="27"/>
  <c r="Z11" i="27"/>
  <c r="I11" i="27"/>
  <c r="I11" i="25" s="1"/>
  <c r="Z12" i="27"/>
  <c r="I12" i="27" s="1"/>
  <c r="Z13" i="27"/>
  <c r="I13" i="27"/>
  <c r="Z14" i="27"/>
  <c r="I14" i="27" s="1"/>
  <c r="Z15" i="27"/>
  <c r="I15" i="27"/>
  <c r="J18" i="27"/>
  <c r="J19" i="27"/>
  <c r="J21" i="27"/>
  <c r="J24" i="27"/>
  <c r="J25" i="27"/>
  <c r="J26" i="27"/>
  <c r="J27" i="27"/>
  <c r="J28" i="27"/>
  <c r="J29" i="27"/>
  <c r="J30" i="27"/>
  <c r="J32" i="27"/>
  <c r="J33" i="27"/>
  <c r="J34" i="27"/>
  <c r="J35" i="27"/>
  <c r="J36" i="27"/>
  <c r="J37" i="27"/>
  <c r="J38" i="27"/>
  <c r="J40" i="27"/>
  <c r="J41" i="27"/>
  <c r="J42" i="27"/>
  <c r="J43" i="27"/>
  <c r="J44" i="27"/>
  <c r="J45" i="27"/>
  <c r="J11" i="27"/>
  <c r="J12" i="27"/>
  <c r="J13" i="27"/>
  <c r="J15" i="27"/>
  <c r="K18" i="27"/>
  <c r="K18" i="25"/>
  <c r="K19" i="27"/>
  <c r="K19" i="25"/>
  <c r="K20" i="27"/>
  <c r="K20" i="25" s="1"/>
  <c r="K21" i="27"/>
  <c r="K23" i="27"/>
  <c r="K23" i="25" s="1"/>
  <c r="K24" i="27"/>
  <c r="K24" i="25" s="1"/>
  <c r="K25" i="27"/>
  <c r="K26" i="27"/>
  <c r="K26" i="25"/>
  <c r="K27" i="27"/>
  <c r="K27" i="25" s="1"/>
  <c r="K28" i="27"/>
  <c r="K28" i="25" s="1"/>
  <c r="K29" i="27"/>
  <c r="K31" i="27"/>
  <c r="K31" i="25"/>
  <c r="K32" i="27"/>
  <c r="K32" i="25" s="1"/>
  <c r="K33" i="27"/>
  <c r="K34" i="27"/>
  <c r="K34" i="25"/>
  <c r="K35" i="27"/>
  <c r="K35" i="25"/>
  <c r="K36" i="27"/>
  <c r="K36" i="25" s="1"/>
  <c r="K37" i="27"/>
  <c r="K39" i="27"/>
  <c r="K39" i="25"/>
  <c r="K40" i="27"/>
  <c r="K40" i="25" s="1"/>
  <c r="K42" i="27"/>
  <c r="K42" i="25"/>
  <c r="K43" i="27"/>
  <c r="K43" i="25" s="1"/>
  <c r="K44" i="27"/>
  <c r="K44" i="25" s="1"/>
  <c r="K45" i="27"/>
  <c r="K11" i="27"/>
  <c r="K11" i="25"/>
  <c r="K12" i="27"/>
  <c r="K13" i="27"/>
  <c r="K13" i="25"/>
  <c r="K15" i="27"/>
  <c r="K15" i="25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31" i="27"/>
  <c r="L32" i="27"/>
  <c r="L33" i="27"/>
  <c r="L34" i="27"/>
  <c r="L35" i="27"/>
  <c r="L36" i="27"/>
  <c r="L37" i="27"/>
  <c r="L39" i="27"/>
  <c r="L40" i="27"/>
  <c r="L41" i="27"/>
  <c r="L42" i="27"/>
  <c r="L43" i="27"/>
  <c r="L44" i="27"/>
  <c r="L45" i="27"/>
  <c r="L11" i="27"/>
  <c r="L12" i="27"/>
  <c r="L13" i="27"/>
  <c r="L14" i="27"/>
  <c r="L15" i="27"/>
  <c r="M18" i="27"/>
  <c r="M19" i="27"/>
  <c r="M19" i="25"/>
  <c r="M20" i="27"/>
  <c r="M20" i="25"/>
  <c r="M21" i="27"/>
  <c r="M22" i="27"/>
  <c r="M23" i="27"/>
  <c r="M23" i="25"/>
  <c r="M24" i="27"/>
  <c r="M24" i="25"/>
  <c r="M25" i="27"/>
  <c r="M26" i="27"/>
  <c r="M27" i="27"/>
  <c r="M27" i="25"/>
  <c r="M28" i="27"/>
  <c r="M28" i="25"/>
  <c r="M29" i="27"/>
  <c r="M30" i="27"/>
  <c r="M31" i="27"/>
  <c r="M31" i="25"/>
  <c r="M32" i="27"/>
  <c r="M32" i="25"/>
  <c r="M33" i="27"/>
  <c r="M34" i="27"/>
  <c r="M35" i="27"/>
  <c r="M35" i="25"/>
  <c r="M36" i="27"/>
  <c r="M36" i="25"/>
  <c r="M37" i="27"/>
  <c r="M38" i="27"/>
  <c r="M39" i="27"/>
  <c r="M39" i="25"/>
  <c r="M40" i="27"/>
  <c r="M40" i="25"/>
  <c r="M42" i="27"/>
  <c r="M43" i="27"/>
  <c r="M43" i="25" s="1"/>
  <c r="M44" i="27"/>
  <c r="M44" i="25" s="1"/>
  <c r="M45" i="27"/>
  <c r="M11" i="27"/>
  <c r="M11" i="25"/>
  <c r="M12" i="27"/>
  <c r="M13" i="27"/>
  <c r="M14" i="27"/>
  <c r="M14" i="25" s="1"/>
  <c r="M15" i="27"/>
  <c r="M15" i="25"/>
  <c r="N18" i="27"/>
  <c r="N19" i="27"/>
  <c r="N19" i="25"/>
  <c r="N20" i="27"/>
  <c r="N21" i="27"/>
  <c r="N22" i="27"/>
  <c r="N23" i="27"/>
  <c r="N23" i="25" s="1"/>
  <c r="N24" i="27"/>
  <c r="N25" i="27"/>
  <c r="N26" i="27"/>
  <c r="N27" i="27"/>
  <c r="N27" i="25"/>
  <c r="N28" i="27"/>
  <c r="N29" i="27"/>
  <c r="N30" i="27"/>
  <c r="N30" i="25" s="1"/>
  <c r="N31" i="27"/>
  <c r="N31" i="25"/>
  <c r="N32" i="27"/>
  <c r="N33" i="27"/>
  <c r="N34" i="27"/>
  <c r="N34" i="25" s="1"/>
  <c r="N35" i="27"/>
  <c r="N35" i="25"/>
  <c r="N36" i="27"/>
  <c r="N37" i="27"/>
  <c r="N38" i="27"/>
  <c r="N38" i="25" s="1"/>
  <c r="N39" i="27"/>
  <c r="N39" i="25"/>
  <c r="N40" i="27"/>
  <c r="N41" i="27"/>
  <c r="N42" i="27"/>
  <c r="N42" i="25" s="1"/>
  <c r="N43" i="27"/>
  <c r="N43" i="25"/>
  <c r="N44" i="27"/>
  <c r="N45" i="27"/>
  <c r="N11" i="27"/>
  <c r="N12" i="27"/>
  <c r="N13" i="27"/>
  <c r="N13" i="25" s="1"/>
  <c r="N14" i="27"/>
  <c r="N14" i="25"/>
  <c r="N15" i="27"/>
  <c r="I64" i="26"/>
  <c r="I64" i="27"/>
  <c r="I65" i="25"/>
  <c r="I65" i="26"/>
  <c r="I66" i="25" s="1"/>
  <c r="I65" i="27"/>
  <c r="I66" i="26"/>
  <c r="I67" i="25" s="1"/>
  <c r="I66" i="27"/>
  <c r="I67" i="26"/>
  <c r="I67" i="27"/>
  <c r="I68" i="25" s="1"/>
  <c r="I68" i="26"/>
  <c r="I69" i="25" s="1"/>
  <c r="I68" i="27"/>
  <c r="I69" i="26"/>
  <c r="I69" i="27"/>
  <c r="I70" i="25"/>
  <c r="I70" i="26"/>
  <c r="I71" i="25" s="1"/>
  <c r="I70" i="27"/>
  <c r="I71" i="26"/>
  <c r="I71" i="27"/>
  <c r="I72" i="26"/>
  <c r="I72" i="27"/>
  <c r="I73" i="25"/>
  <c r="I73" i="26"/>
  <c r="I74" i="25" s="1"/>
  <c r="I73" i="27"/>
  <c r="I74" i="26"/>
  <c r="I75" i="25" s="1"/>
  <c r="I74" i="27"/>
  <c r="I75" i="26"/>
  <c r="I75" i="27"/>
  <c r="I76" i="25"/>
  <c r="I76" i="26"/>
  <c r="I77" i="25" s="1"/>
  <c r="I76" i="27"/>
  <c r="I77" i="26"/>
  <c r="I77" i="27"/>
  <c r="I78" i="25"/>
  <c r="I78" i="26"/>
  <c r="I79" i="25" s="1"/>
  <c r="I78" i="27"/>
  <c r="I79" i="26"/>
  <c r="I79" i="27"/>
  <c r="I80" i="26"/>
  <c r="I80" i="27"/>
  <c r="I81" i="25"/>
  <c r="I81" i="26"/>
  <c r="I82" i="25" s="1"/>
  <c r="I81" i="27"/>
  <c r="I82" i="26"/>
  <c r="I83" i="25" s="1"/>
  <c r="I82" i="27"/>
  <c r="I83" i="26"/>
  <c r="I83" i="27"/>
  <c r="I84" i="25"/>
  <c r="I84" i="26"/>
  <c r="I85" i="25" s="1"/>
  <c r="I84" i="27"/>
  <c r="I85" i="26"/>
  <c r="I85" i="27"/>
  <c r="I86" i="25"/>
  <c r="I86" i="26"/>
  <c r="I87" i="25" s="1"/>
  <c r="I86" i="27"/>
  <c r="I87" i="26"/>
  <c r="I87" i="27"/>
  <c r="I88" i="26"/>
  <c r="I88" i="27"/>
  <c r="I89" i="25"/>
  <c r="I89" i="26"/>
  <c r="I90" i="25" s="1"/>
  <c r="I89" i="27"/>
  <c r="I90" i="26"/>
  <c r="I91" i="25" s="1"/>
  <c r="I90" i="27"/>
  <c r="I91" i="26"/>
  <c r="I91" i="27"/>
  <c r="I92" i="25" s="1"/>
  <c r="I57" i="26"/>
  <c r="I58" i="25" s="1"/>
  <c r="I57" i="27"/>
  <c r="I58" i="26"/>
  <c r="I58" i="27"/>
  <c r="I59" i="25"/>
  <c r="I59" i="26"/>
  <c r="I60" i="25" s="1"/>
  <c r="I59" i="27"/>
  <c r="I60" i="26"/>
  <c r="I61" i="25" s="1"/>
  <c r="I60" i="27"/>
  <c r="I61" i="26"/>
  <c r="I61" i="27"/>
  <c r="I62" i="25" s="1"/>
  <c r="J64" i="26"/>
  <c r="J65" i="25" s="1"/>
  <c r="J64" i="27"/>
  <c r="J65" i="26"/>
  <c r="J65" i="27"/>
  <c r="J66" i="25" s="1"/>
  <c r="J66" i="26"/>
  <c r="J67" i="25" s="1"/>
  <c r="J66" i="27"/>
  <c r="J67" i="26"/>
  <c r="J67" i="27"/>
  <c r="J68" i="26"/>
  <c r="J69" i="25" s="1"/>
  <c r="J68" i="27"/>
  <c r="J69" i="26"/>
  <c r="J70" i="25" s="1"/>
  <c r="J69" i="27"/>
  <c r="J70" i="26"/>
  <c r="J70" i="27"/>
  <c r="J71" i="25"/>
  <c r="J71" i="26"/>
  <c r="J71" i="27"/>
  <c r="J72" i="26"/>
  <c r="J73" i="25" s="1"/>
  <c r="J72" i="27"/>
  <c r="J73" i="26"/>
  <c r="J73" i="27"/>
  <c r="J74" i="25" s="1"/>
  <c r="J74" i="26"/>
  <c r="J75" i="25" s="1"/>
  <c r="J74" i="27"/>
  <c r="J75" i="26"/>
  <c r="J75" i="27"/>
  <c r="J76" i="26"/>
  <c r="J77" i="25" s="1"/>
  <c r="J76" i="27"/>
  <c r="J77" i="26"/>
  <c r="J78" i="25" s="1"/>
  <c r="J77" i="27"/>
  <c r="J78" i="26"/>
  <c r="J78" i="27"/>
  <c r="J79" i="25"/>
  <c r="J79" i="26"/>
  <c r="J79" i="27"/>
  <c r="J80" i="26"/>
  <c r="J81" i="25" s="1"/>
  <c r="J80" i="27"/>
  <c r="J81" i="26"/>
  <c r="J81" i="27"/>
  <c r="J82" i="25"/>
  <c r="J82" i="26"/>
  <c r="J83" i="25" s="1"/>
  <c r="J82" i="27"/>
  <c r="J83" i="26"/>
  <c r="J83" i="27"/>
  <c r="J84" i="26"/>
  <c r="J85" i="25" s="1"/>
  <c r="J84" i="27"/>
  <c r="J85" i="26"/>
  <c r="J86" i="25" s="1"/>
  <c r="J85" i="27"/>
  <c r="J86" i="26"/>
  <c r="J86" i="27"/>
  <c r="J87" i="25"/>
  <c r="J87" i="26"/>
  <c r="J87" i="27"/>
  <c r="J88" i="26"/>
  <c r="J89" i="25" s="1"/>
  <c r="J88" i="27"/>
  <c r="J89" i="26"/>
  <c r="J89" i="27"/>
  <c r="J90" i="25"/>
  <c r="J90" i="26"/>
  <c r="J91" i="25" s="1"/>
  <c r="J90" i="27"/>
  <c r="J91" i="26"/>
  <c r="J91" i="27"/>
  <c r="J57" i="26"/>
  <c r="J94" i="26" s="1"/>
  <c r="J57" i="27"/>
  <c r="J58" i="25"/>
  <c r="J58" i="26"/>
  <c r="J58" i="27"/>
  <c r="J59" i="26"/>
  <c r="J59" i="27"/>
  <c r="J94" i="27" s="1"/>
  <c r="J60" i="26"/>
  <c r="J61" i="25" s="1"/>
  <c r="J60" i="27"/>
  <c r="J61" i="26"/>
  <c r="J61" i="27"/>
  <c r="J62" i="25"/>
  <c r="K64" i="26"/>
  <c r="K65" i="25" s="1"/>
  <c r="K64" i="27"/>
  <c r="K65" i="26"/>
  <c r="K65" i="27"/>
  <c r="K66" i="25"/>
  <c r="K66" i="26"/>
  <c r="K67" i="25" s="1"/>
  <c r="K66" i="27"/>
  <c r="K67" i="26"/>
  <c r="K68" i="25" s="1"/>
  <c r="K67" i="27"/>
  <c r="K68" i="26"/>
  <c r="K68" i="27"/>
  <c r="K69" i="25"/>
  <c r="K69" i="26"/>
  <c r="K69" i="27"/>
  <c r="K70" i="25"/>
  <c r="K70" i="26"/>
  <c r="K71" i="25" s="1"/>
  <c r="K70" i="27"/>
  <c r="K71" i="26"/>
  <c r="K71" i="27"/>
  <c r="K72" i="25" s="1"/>
  <c r="K72" i="26"/>
  <c r="K72" i="27"/>
  <c r="K93" i="27" s="1"/>
  <c r="K73" i="26"/>
  <c r="K73" i="27"/>
  <c r="K74" i="25"/>
  <c r="K74" i="26"/>
  <c r="K75" i="25" s="1"/>
  <c r="K74" i="27"/>
  <c r="K75" i="26"/>
  <c r="K76" i="25" s="1"/>
  <c r="K75" i="27"/>
  <c r="K76" i="26"/>
  <c r="K76" i="27"/>
  <c r="K77" i="25"/>
  <c r="K77" i="26"/>
  <c r="K77" i="27"/>
  <c r="K78" i="25"/>
  <c r="K78" i="26"/>
  <c r="K79" i="25" s="1"/>
  <c r="K78" i="27"/>
  <c r="K79" i="26"/>
  <c r="K79" i="27"/>
  <c r="K80" i="25" s="1"/>
  <c r="K80" i="26"/>
  <c r="K81" i="25" s="1"/>
  <c r="K80" i="27"/>
  <c r="K81" i="26"/>
  <c r="K81" i="27"/>
  <c r="K82" i="25"/>
  <c r="K82" i="26"/>
  <c r="K83" i="25" s="1"/>
  <c r="K82" i="27"/>
  <c r="K83" i="26"/>
  <c r="K84" i="25" s="1"/>
  <c r="K83" i="27"/>
  <c r="K84" i="26"/>
  <c r="K84" i="27"/>
  <c r="K85" i="25"/>
  <c r="K85" i="26"/>
  <c r="K85" i="27"/>
  <c r="K86" i="25"/>
  <c r="K86" i="26"/>
  <c r="K87" i="25" s="1"/>
  <c r="K86" i="27"/>
  <c r="K87" i="26"/>
  <c r="K87" i="27"/>
  <c r="K88" i="25" s="1"/>
  <c r="K88" i="26"/>
  <c r="K88" i="27"/>
  <c r="K89" i="26"/>
  <c r="K89" i="27"/>
  <c r="K90" i="25"/>
  <c r="K90" i="26"/>
  <c r="K91" i="25" s="1"/>
  <c r="K90" i="27"/>
  <c r="K91" i="26"/>
  <c r="K92" i="25" s="1"/>
  <c r="K91" i="27"/>
  <c r="K57" i="26"/>
  <c r="K57" i="27"/>
  <c r="K58" i="25"/>
  <c r="K58" i="26"/>
  <c r="K58" i="27"/>
  <c r="K94" i="27" s="1"/>
  <c r="K59" i="26"/>
  <c r="K59" i="27"/>
  <c r="K60" i="25"/>
  <c r="K60" i="26"/>
  <c r="K60" i="27"/>
  <c r="K61" i="26"/>
  <c r="K62" i="25" s="1"/>
  <c r="K61" i="27"/>
  <c r="L64" i="26"/>
  <c r="L65" i="25" s="1"/>
  <c r="L64" i="27"/>
  <c r="L65" i="26"/>
  <c r="L66" i="25" s="1"/>
  <c r="L65" i="27"/>
  <c r="L66" i="26"/>
  <c r="L66" i="27"/>
  <c r="L67" i="25"/>
  <c r="L67" i="26"/>
  <c r="L67" i="27"/>
  <c r="L68" i="26"/>
  <c r="L69" i="25" s="1"/>
  <c r="L68" i="27"/>
  <c r="L69" i="26"/>
  <c r="L69" i="27"/>
  <c r="L70" i="25"/>
  <c r="L70" i="26"/>
  <c r="L70" i="27"/>
  <c r="L93" i="27" s="1"/>
  <c r="L95" i="27" s="1"/>
  <c r="L71" i="26"/>
  <c r="L71" i="27"/>
  <c r="L72" i="26"/>
  <c r="L72" i="27"/>
  <c r="L73" i="26"/>
  <c r="L74" i="25" s="1"/>
  <c r="L73" i="27"/>
  <c r="L74" i="26"/>
  <c r="L74" i="27"/>
  <c r="L75" i="25"/>
  <c r="L75" i="26"/>
  <c r="L75" i="27"/>
  <c r="L76" i="26"/>
  <c r="L77" i="25" s="1"/>
  <c r="L76" i="27"/>
  <c r="L77" i="26"/>
  <c r="L77" i="27"/>
  <c r="L78" i="25" s="1"/>
  <c r="L78" i="26"/>
  <c r="L79" i="25" s="1"/>
  <c r="L78" i="27"/>
  <c r="L79" i="26"/>
  <c r="L79" i="27"/>
  <c r="L80" i="26"/>
  <c r="L80" i="27"/>
  <c r="L81" i="26"/>
  <c r="L82" i="25" s="1"/>
  <c r="L81" i="27"/>
  <c r="L82" i="26"/>
  <c r="L82" i="27"/>
  <c r="L83" i="25"/>
  <c r="L83" i="26"/>
  <c r="L83" i="27"/>
  <c r="L84" i="26"/>
  <c r="L85" i="25" s="1"/>
  <c r="L84" i="27"/>
  <c r="L85" i="26"/>
  <c r="L85" i="27"/>
  <c r="L86" i="25"/>
  <c r="L86" i="26"/>
  <c r="L86" i="27"/>
  <c r="L87" i="25" s="1"/>
  <c r="L87" i="26"/>
  <c r="L87" i="27"/>
  <c r="L88" i="26"/>
  <c r="L88" i="27"/>
  <c r="L89" i="26"/>
  <c r="L90" i="25" s="1"/>
  <c r="L89" i="27"/>
  <c r="L90" i="26"/>
  <c r="L90" i="27"/>
  <c r="L91" i="25"/>
  <c r="L91" i="26"/>
  <c r="L91" i="27"/>
  <c r="L57" i="26"/>
  <c r="L57" i="27"/>
  <c r="L58" i="25"/>
  <c r="L58" i="26"/>
  <c r="L58" i="27"/>
  <c r="L94" i="27" s="1"/>
  <c r="L59" i="26"/>
  <c r="L60" i="25" s="1"/>
  <c r="L59" i="27"/>
  <c r="L60" i="26"/>
  <c r="L60" i="27"/>
  <c r="L61" i="25"/>
  <c r="L61" i="26"/>
  <c r="L61" i="27"/>
  <c r="L62" i="25"/>
  <c r="M64" i="26"/>
  <c r="M64" i="27"/>
  <c r="M65" i="25"/>
  <c r="M65" i="26"/>
  <c r="M65" i="27"/>
  <c r="M66" i="25"/>
  <c r="M66" i="26"/>
  <c r="M67" i="25" s="1"/>
  <c r="M66" i="27"/>
  <c r="M67" i="26"/>
  <c r="M67" i="27"/>
  <c r="M68" i="26"/>
  <c r="M68" i="27"/>
  <c r="M69" i="26"/>
  <c r="M69" i="27"/>
  <c r="M70" i="25"/>
  <c r="M70" i="26"/>
  <c r="M71" i="25" s="1"/>
  <c r="M70" i="27"/>
  <c r="M71" i="26"/>
  <c r="M71" i="27"/>
  <c r="M72" i="26"/>
  <c r="M72" i="27"/>
  <c r="M73" i="25"/>
  <c r="M73" i="26"/>
  <c r="M74" i="25" s="1"/>
  <c r="M73" i="27"/>
  <c r="M74" i="26"/>
  <c r="M75" i="25" s="1"/>
  <c r="M74" i="27"/>
  <c r="M75" i="26"/>
  <c r="M75" i="27"/>
  <c r="M76" i="26"/>
  <c r="M76" i="27"/>
  <c r="M77" i="26"/>
  <c r="M77" i="27"/>
  <c r="M78" i="25"/>
  <c r="M78" i="26"/>
  <c r="M79" i="25" s="1"/>
  <c r="M78" i="27"/>
  <c r="M79" i="26"/>
  <c r="M79" i="27"/>
  <c r="M80" i="26"/>
  <c r="M80" i="27"/>
  <c r="M81" i="25"/>
  <c r="M81" i="26"/>
  <c r="M81" i="27"/>
  <c r="M82" i="25"/>
  <c r="M82" i="26"/>
  <c r="M83" i="25" s="1"/>
  <c r="M82" i="27"/>
  <c r="M83" i="26"/>
  <c r="M83" i="27"/>
  <c r="M84" i="26"/>
  <c r="M84" i="27"/>
  <c r="M85" i="26"/>
  <c r="M85" i="27"/>
  <c r="M86" i="25"/>
  <c r="M86" i="26"/>
  <c r="M87" i="25" s="1"/>
  <c r="M86" i="27"/>
  <c r="M87" i="26"/>
  <c r="M87" i="27"/>
  <c r="M88" i="26"/>
  <c r="M88" i="27"/>
  <c r="M89" i="25"/>
  <c r="M89" i="26"/>
  <c r="M90" i="25" s="1"/>
  <c r="M89" i="27"/>
  <c r="M90" i="26"/>
  <c r="M91" i="25" s="1"/>
  <c r="M90" i="27"/>
  <c r="M91" i="26"/>
  <c r="M91" i="27"/>
  <c r="M57" i="26"/>
  <c r="M58" i="25" s="1"/>
  <c r="M57" i="27"/>
  <c r="M58" i="26"/>
  <c r="M58" i="27"/>
  <c r="M59" i="26"/>
  <c r="M59" i="27"/>
  <c r="M60" i="25"/>
  <c r="M60" i="26"/>
  <c r="M60" i="27"/>
  <c r="M61" i="25" s="1"/>
  <c r="M61" i="26"/>
  <c r="M61" i="27"/>
  <c r="M62" i="25"/>
  <c r="N64" i="26"/>
  <c r="N64" i="27"/>
  <c r="N65" i="25" s="1"/>
  <c r="N65" i="26"/>
  <c r="N65" i="27"/>
  <c r="N66" i="25"/>
  <c r="N66" i="26"/>
  <c r="N66" i="27"/>
  <c r="N67" i="26"/>
  <c r="N68" i="25" s="1"/>
  <c r="N67" i="27"/>
  <c r="N68" i="26"/>
  <c r="N68" i="27"/>
  <c r="N69" i="26"/>
  <c r="N70" i="25" s="1"/>
  <c r="N69" i="27"/>
  <c r="N70" i="26"/>
  <c r="N70" i="27"/>
  <c r="N71" i="25"/>
  <c r="N71" i="26"/>
  <c r="N72" i="25" s="1"/>
  <c r="N71" i="27"/>
  <c r="N72" i="26"/>
  <c r="N72" i="27"/>
  <c r="N73" i="25" s="1"/>
  <c r="N73" i="26"/>
  <c r="N73" i="27"/>
  <c r="N74" i="25" s="1"/>
  <c r="N74" i="26"/>
  <c r="N74" i="27"/>
  <c r="N75" i="26"/>
  <c r="N76" i="25" s="1"/>
  <c r="N75" i="27"/>
  <c r="N76" i="26"/>
  <c r="N76" i="27"/>
  <c r="N77" i="26"/>
  <c r="N77" i="27"/>
  <c r="N78" i="25"/>
  <c r="N78" i="26"/>
  <c r="N78" i="27"/>
  <c r="N79" i="25"/>
  <c r="N79" i="26"/>
  <c r="N79" i="27"/>
  <c r="N80" i="25"/>
  <c r="N80" i="26"/>
  <c r="N80" i="27"/>
  <c r="N81" i="25" s="1"/>
  <c r="N81" i="26"/>
  <c r="N81" i="27"/>
  <c r="N82" i="25"/>
  <c r="N82" i="26"/>
  <c r="N82" i="27"/>
  <c r="N83" i="26"/>
  <c r="N84" i="25" s="1"/>
  <c r="N83" i="27"/>
  <c r="N84" i="26"/>
  <c r="N84" i="27"/>
  <c r="N85" i="26"/>
  <c r="N86" i="25" s="1"/>
  <c r="N85" i="27"/>
  <c r="N86" i="26"/>
  <c r="N86" i="27"/>
  <c r="N87" i="25"/>
  <c r="N87" i="26"/>
  <c r="N88" i="25" s="1"/>
  <c r="N87" i="27"/>
  <c r="N88" i="26"/>
  <c r="N88" i="27"/>
  <c r="N89" i="25"/>
  <c r="N89" i="26"/>
  <c r="N89" i="27"/>
  <c r="N90" i="25"/>
  <c r="N90" i="26"/>
  <c r="N91" i="25" s="1"/>
  <c r="N90" i="27"/>
  <c r="N91" i="26"/>
  <c r="N92" i="25" s="1"/>
  <c r="N91" i="27"/>
  <c r="N57" i="26"/>
  <c r="N57" i="27"/>
  <c r="N58" i="25"/>
  <c r="N58" i="26"/>
  <c r="N58" i="27"/>
  <c r="N94" i="27" s="1"/>
  <c r="N59" i="25"/>
  <c r="N59" i="26"/>
  <c r="N59" i="27"/>
  <c r="N60" i="25"/>
  <c r="N60" i="26"/>
  <c r="N60" i="27"/>
  <c r="N61" i="26"/>
  <c r="N62" i="25" s="1"/>
  <c r="N61" i="27"/>
  <c r="I48" i="27"/>
  <c r="L48" i="27"/>
  <c r="M47" i="27"/>
  <c r="M49" i="27" s="1"/>
  <c r="M48" i="27"/>
  <c r="N47" i="27"/>
  <c r="N48" i="27"/>
  <c r="N49" i="27"/>
  <c r="I93" i="27"/>
  <c r="I94" i="27"/>
  <c r="J93" i="27"/>
  <c r="J95" i="27"/>
  <c r="M94" i="27"/>
  <c r="J47" i="26"/>
  <c r="J48" i="26"/>
  <c r="J49" i="26"/>
  <c r="I47" i="26"/>
  <c r="I48" i="26"/>
  <c r="K47" i="26"/>
  <c r="K48" i="26"/>
  <c r="K49" i="26"/>
  <c r="L48" i="26"/>
  <c r="L47" i="26"/>
  <c r="L49" i="26"/>
  <c r="M48" i="26"/>
  <c r="M49" i="26" s="1"/>
  <c r="M47" i="26"/>
  <c r="N48" i="26"/>
  <c r="N47" i="26"/>
  <c r="N49" i="26"/>
  <c r="I93" i="26"/>
  <c r="I95" i="26" s="1"/>
  <c r="I94" i="26"/>
  <c r="J93" i="26"/>
  <c r="J95" i="26" s="1"/>
  <c r="K94" i="26"/>
  <c r="L93" i="26"/>
  <c r="I94" i="24"/>
  <c r="K93" i="24"/>
  <c r="K95" i="24" s="1"/>
  <c r="K94" i="24"/>
  <c r="N94" i="24"/>
  <c r="N93" i="24"/>
  <c r="N95" i="24" s="1"/>
  <c r="O3" i="25"/>
  <c r="L1" i="27"/>
  <c r="L1" i="26"/>
  <c r="L1" i="24"/>
  <c r="K3" i="25"/>
  <c r="B3" i="24"/>
  <c r="B3" i="25"/>
  <c r="N1" i="25"/>
  <c r="H1" i="25"/>
  <c r="G1" i="26"/>
  <c r="G1" i="27"/>
  <c r="G1" i="24"/>
  <c r="K1" i="28"/>
  <c r="D2" i="28"/>
  <c r="D3" i="28"/>
  <c r="L3" i="28"/>
  <c r="Z12" i="26"/>
  <c r="Z13" i="26"/>
  <c r="Z14" i="26"/>
  <c r="Z15" i="26"/>
  <c r="Z11" i="26"/>
  <c r="Z18" i="26"/>
  <c r="Z19" i="26"/>
  <c r="Z20" i="26"/>
  <c r="Z21" i="26"/>
  <c r="Z22" i="26"/>
  <c r="Z23" i="26"/>
  <c r="Z24" i="26"/>
  <c r="Z25" i="26"/>
  <c r="Z26" i="26"/>
  <c r="Z27" i="26"/>
  <c r="Z28" i="26"/>
  <c r="Z29" i="26"/>
  <c r="Z30" i="26"/>
  <c r="Z32" i="26"/>
  <c r="Z33" i="26"/>
  <c r="Z34" i="26"/>
  <c r="Z35" i="26"/>
  <c r="Z31" i="26"/>
  <c r="Z36" i="26"/>
  <c r="Z37" i="26"/>
  <c r="Z38" i="26"/>
  <c r="Z39" i="26"/>
  <c r="Z40" i="26"/>
  <c r="Z41" i="26"/>
  <c r="Z42" i="26"/>
  <c r="Z43" i="26"/>
  <c r="Z44" i="26"/>
  <c r="Z45" i="26"/>
  <c r="G9" i="25"/>
  <c r="B112" i="25"/>
  <c r="G55" i="26"/>
  <c r="G55" i="27"/>
  <c r="B114" i="27" s="1"/>
  <c r="G56" i="25"/>
  <c r="B118" i="25" s="1"/>
  <c r="B117" i="24"/>
  <c r="F55" i="26"/>
  <c r="M55" i="26" s="1"/>
  <c r="F55" i="27"/>
  <c r="B113" i="27"/>
  <c r="F56" i="25"/>
  <c r="B117" i="25"/>
  <c r="B116" i="24"/>
  <c r="E55" i="26"/>
  <c r="L55" i="26" s="1"/>
  <c r="B115" i="26"/>
  <c r="E55" i="27"/>
  <c r="B112" i="27" s="1"/>
  <c r="E56" i="25"/>
  <c r="B116" i="25" s="1"/>
  <c r="B115" i="24"/>
  <c r="D55" i="26"/>
  <c r="B114" i="26"/>
  <c r="D55" i="27"/>
  <c r="B111" i="27" s="1"/>
  <c r="D56" i="25"/>
  <c r="B115" i="25"/>
  <c r="B114" i="24"/>
  <c r="C55" i="26"/>
  <c r="B113" i="26" s="1"/>
  <c r="C55" i="27"/>
  <c r="B110" i="27"/>
  <c r="C56" i="25"/>
  <c r="B113" i="24"/>
  <c r="B55" i="26"/>
  <c r="B112" i="26"/>
  <c r="B55" i="27"/>
  <c r="B109" i="27"/>
  <c r="B56" i="25"/>
  <c r="B113" i="25" s="1"/>
  <c r="B112" i="24"/>
  <c r="B111" i="26"/>
  <c r="B108" i="27"/>
  <c r="B111" i="24"/>
  <c r="F9" i="26"/>
  <c r="B110" i="26"/>
  <c r="F9" i="27"/>
  <c r="M9" i="27" s="1"/>
  <c r="F9" i="25"/>
  <c r="B111" i="25"/>
  <c r="B110" i="24"/>
  <c r="E9" i="26"/>
  <c r="B109" i="26" s="1"/>
  <c r="E9" i="27"/>
  <c r="L9" i="27" s="1"/>
  <c r="B106" i="27"/>
  <c r="E9" i="25"/>
  <c r="B109" i="24"/>
  <c r="D9" i="26"/>
  <c r="B108" i="26"/>
  <c r="D9" i="27"/>
  <c r="B105" i="27"/>
  <c r="D9" i="25"/>
  <c r="K9" i="25" s="1"/>
  <c r="B108" i="24"/>
  <c r="C9" i="26"/>
  <c r="C9" i="27"/>
  <c r="B104" i="27" s="1"/>
  <c r="C9" i="25"/>
  <c r="B108" i="25"/>
  <c r="B107" i="24"/>
  <c r="B9" i="26"/>
  <c r="B106" i="26"/>
  <c r="B9" i="27"/>
  <c r="B103" i="27"/>
  <c r="B9" i="25"/>
  <c r="B107" i="25"/>
  <c r="B106" i="24"/>
  <c r="N64" i="25"/>
  <c r="M64" i="25"/>
  <c r="L64" i="25"/>
  <c r="K64" i="25"/>
  <c r="J64" i="25"/>
  <c r="I64" i="25"/>
  <c r="N63" i="25"/>
  <c r="M63" i="25"/>
  <c r="L63" i="25"/>
  <c r="K63" i="25"/>
  <c r="J63" i="25"/>
  <c r="I63" i="25"/>
  <c r="G64" i="25"/>
  <c r="F64" i="25"/>
  <c r="E64" i="25"/>
  <c r="D64" i="25"/>
  <c r="C64" i="25"/>
  <c r="B64" i="25"/>
  <c r="G63" i="25"/>
  <c r="F63" i="25"/>
  <c r="E63" i="25"/>
  <c r="D63" i="25"/>
  <c r="C63" i="25"/>
  <c r="B63" i="25"/>
  <c r="A65" i="24"/>
  <c r="A66" i="24"/>
  <c r="A66" i="26" s="1"/>
  <c r="O66" i="26" s="1"/>
  <c r="A67" i="24"/>
  <c r="A68" i="25" s="1"/>
  <c r="O68" i="25" s="1"/>
  <c r="A68" i="24"/>
  <c r="A68" i="27" s="1"/>
  <c r="O68" i="27" s="1"/>
  <c r="A68" i="26"/>
  <c r="A69" i="24"/>
  <c r="A70" i="24"/>
  <c r="A71" i="24"/>
  <c r="A71" i="26" s="1"/>
  <c r="A72" i="24"/>
  <c r="O72" i="24" s="1"/>
  <c r="A72" i="26"/>
  <c r="O72" i="26" s="1"/>
  <c r="A73" i="24"/>
  <c r="A74" i="24"/>
  <c r="A74" i="26" s="1"/>
  <c r="O74" i="26" s="1"/>
  <c r="A75" i="24"/>
  <c r="A76" i="25" s="1"/>
  <c r="O76" i="25" s="1"/>
  <c r="A76" i="24"/>
  <c r="A76" i="27" s="1"/>
  <c r="O76" i="27" s="1"/>
  <c r="A76" i="26"/>
  <c r="A77" i="24"/>
  <c r="A78" i="24"/>
  <c r="A79" i="24"/>
  <c r="A79" i="26" s="1"/>
  <c r="A80" i="24"/>
  <c r="O80" i="24" s="1"/>
  <c r="A80" i="26"/>
  <c r="O80" i="26" s="1"/>
  <c r="A81" i="24"/>
  <c r="A82" i="24"/>
  <c r="A82" i="26" s="1"/>
  <c r="O82" i="26" s="1"/>
  <c r="A83" i="24"/>
  <c r="A84" i="25" s="1"/>
  <c r="O84" i="25" s="1"/>
  <c r="A84" i="24"/>
  <c r="A84" i="27" s="1"/>
  <c r="O84" i="27" s="1"/>
  <c r="A84" i="26"/>
  <c r="A85" i="24"/>
  <c r="A86" i="24"/>
  <c r="O86" i="24" s="1"/>
  <c r="A87" i="24"/>
  <c r="A87" i="26" s="1"/>
  <c r="O87" i="26" s="1"/>
  <c r="A88" i="24"/>
  <c r="O88" i="24" s="1"/>
  <c r="A88" i="26"/>
  <c r="O88" i="26" s="1"/>
  <c r="A89" i="24"/>
  <c r="A90" i="24"/>
  <c r="A90" i="26" s="1"/>
  <c r="O90" i="26" s="1"/>
  <c r="A91" i="24"/>
  <c r="A92" i="25" s="1"/>
  <c r="O92" i="25" s="1"/>
  <c r="A66" i="27"/>
  <c r="A67" i="27"/>
  <c r="O67" i="27" s="1"/>
  <c r="A69" i="27"/>
  <c r="O69" i="27" s="1"/>
  <c r="A71" i="27"/>
  <c r="A75" i="27"/>
  <c r="O75" i="27" s="1"/>
  <c r="A79" i="27"/>
  <c r="A83" i="27"/>
  <c r="O83" i="27" s="1"/>
  <c r="A85" i="27"/>
  <c r="O85" i="27" s="1"/>
  <c r="A87" i="27"/>
  <c r="A91" i="27"/>
  <c r="O91" i="27" s="1"/>
  <c r="A67" i="25"/>
  <c r="O67" i="25" s="1"/>
  <c r="A72" i="25"/>
  <c r="A73" i="25"/>
  <c r="A80" i="25"/>
  <c r="O80" i="25" s="1"/>
  <c r="A81" i="25"/>
  <c r="A83" i="25"/>
  <c r="O83" i="25" s="1"/>
  <c r="A88" i="25"/>
  <c r="A89" i="25"/>
  <c r="O89" i="25" s="1"/>
  <c r="A64" i="24"/>
  <c r="A64" i="26" s="1"/>
  <c r="O64" i="26" s="1"/>
  <c r="A64" i="27"/>
  <c r="A65" i="25"/>
  <c r="A58" i="24"/>
  <c r="A59" i="24"/>
  <c r="A60" i="24"/>
  <c r="A60" i="26" s="1"/>
  <c r="O60" i="26" s="1"/>
  <c r="A61" i="24"/>
  <c r="A61" i="27" s="1"/>
  <c r="A61" i="26"/>
  <c r="A58" i="27"/>
  <c r="O58" i="27" s="1"/>
  <c r="A60" i="27"/>
  <c r="O60" i="27" s="1"/>
  <c r="A61" i="25"/>
  <c r="O61" i="25" s="1"/>
  <c r="A62" i="25"/>
  <c r="O62" i="25" s="1"/>
  <c r="A57" i="24"/>
  <c r="A57" i="27" s="1"/>
  <c r="O57" i="27" s="1"/>
  <c r="A19" i="26"/>
  <c r="A20" i="26"/>
  <c r="A21" i="26"/>
  <c r="A22" i="26"/>
  <c r="O22" i="26" s="1"/>
  <c r="A23" i="26"/>
  <c r="O23" i="26" s="1"/>
  <c r="A24" i="26"/>
  <c r="A25" i="26"/>
  <c r="A26" i="26"/>
  <c r="A27" i="26"/>
  <c r="A28" i="26"/>
  <c r="A29" i="26"/>
  <c r="A30" i="26"/>
  <c r="O30" i="26" s="1"/>
  <c r="A31" i="26"/>
  <c r="O31" i="26" s="1"/>
  <c r="A32" i="26"/>
  <c r="A33" i="26"/>
  <c r="O33" i="26" s="1"/>
  <c r="A34" i="26"/>
  <c r="A35" i="26"/>
  <c r="A36" i="26"/>
  <c r="A37" i="26"/>
  <c r="A38" i="26"/>
  <c r="O38" i="26" s="1"/>
  <c r="A39" i="26"/>
  <c r="O39" i="26" s="1"/>
  <c r="A40" i="26"/>
  <c r="A41" i="26"/>
  <c r="A42" i="26"/>
  <c r="A43" i="26"/>
  <c r="A44" i="26"/>
  <c r="A45" i="26"/>
  <c r="A19" i="27"/>
  <c r="O19" i="27" s="1"/>
  <c r="A20" i="27"/>
  <c r="O20" i="27" s="1"/>
  <c r="A21" i="27"/>
  <c r="A22" i="27"/>
  <c r="O22" i="27" s="1"/>
  <c r="A23" i="27"/>
  <c r="A24" i="27"/>
  <c r="A25" i="27"/>
  <c r="A26" i="27"/>
  <c r="O26" i="27" s="1"/>
  <c r="A27" i="27"/>
  <c r="O27" i="27" s="1"/>
  <c r="A28" i="27"/>
  <c r="A29" i="27"/>
  <c r="A30" i="27"/>
  <c r="O30" i="27" s="1"/>
  <c r="A31" i="27"/>
  <c r="A32" i="27"/>
  <c r="A33" i="27"/>
  <c r="A34" i="27"/>
  <c r="O34" i="27" s="1"/>
  <c r="A35" i="27"/>
  <c r="O35" i="27" s="1"/>
  <c r="A36" i="27"/>
  <c r="O36" i="27" s="1"/>
  <c r="A37" i="27"/>
  <c r="A38" i="27"/>
  <c r="O38" i="27" s="1"/>
  <c r="A39" i="27"/>
  <c r="A40" i="27"/>
  <c r="A41" i="27"/>
  <c r="A42" i="27"/>
  <c r="O42" i="27" s="1"/>
  <c r="A43" i="27"/>
  <c r="O43" i="27" s="1"/>
  <c r="A44" i="27"/>
  <c r="O44" i="27" s="1"/>
  <c r="A45" i="27"/>
  <c r="A19" i="25"/>
  <c r="O19" i="25" s="1"/>
  <c r="A20" i="25"/>
  <c r="A21" i="25"/>
  <c r="A22" i="25"/>
  <c r="A23" i="25"/>
  <c r="A24" i="25"/>
  <c r="O24" i="25" s="1"/>
  <c r="A25" i="25"/>
  <c r="A26" i="25"/>
  <c r="A27" i="25"/>
  <c r="O27" i="25" s="1"/>
  <c r="A28" i="25"/>
  <c r="A29" i="25"/>
  <c r="A30" i="25"/>
  <c r="A31" i="25"/>
  <c r="A32" i="25"/>
  <c r="O32" i="25" s="1"/>
  <c r="A33" i="25"/>
  <c r="O33" i="25" s="1"/>
  <c r="A34" i="25"/>
  <c r="A35" i="25"/>
  <c r="O35" i="25" s="1"/>
  <c r="A36" i="25"/>
  <c r="A37" i="25"/>
  <c r="A38" i="25"/>
  <c r="A39" i="25"/>
  <c r="A40" i="25"/>
  <c r="O40" i="25" s="1"/>
  <c r="A41" i="25"/>
  <c r="O41" i="25" s="1"/>
  <c r="A42" i="25"/>
  <c r="A43" i="25"/>
  <c r="O43" i="25" s="1"/>
  <c r="A44" i="25"/>
  <c r="A45" i="25"/>
  <c r="A18" i="26"/>
  <c r="A18" i="27"/>
  <c r="O18" i="27" s="1"/>
  <c r="A18" i="25"/>
  <c r="O18" i="25" s="1"/>
  <c r="A12" i="26"/>
  <c r="O12" i="26" s="1"/>
  <c r="A13" i="26"/>
  <c r="A14" i="26"/>
  <c r="A15" i="26"/>
  <c r="A12" i="27"/>
  <c r="A13" i="27"/>
  <c r="A14" i="27"/>
  <c r="A15" i="27"/>
  <c r="O15" i="27" s="1"/>
  <c r="A12" i="25"/>
  <c r="O12" i="25" s="1"/>
  <c r="A13" i="25"/>
  <c r="A14" i="25"/>
  <c r="A15" i="25"/>
  <c r="A11" i="26"/>
  <c r="O11" i="26" s="1"/>
  <c r="A11" i="27"/>
  <c r="A11" i="25"/>
  <c r="B3" i="27"/>
  <c r="K3" i="27"/>
  <c r="O3" i="27"/>
  <c r="I9" i="27"/>
  <c r="J9" i="27"/>
  <c r="K9" i="27"/>
  <c r="N9" i="27"/>
  <c r="O11" i="27"/>
  <c r="X11" i="27"/>
  <c r="O12" i="27"/>
  <c r="X12" i="27"/>
  <c r="O13" i="27"/>
  <c r="X13" i="27"/>
  <c r="O14" i="27"/>
  <c r="X14" i="27"/>
  <c r="X15" i="27"/>
  <c r="N16" i="27"/>
  <c r="X18" i="27"/>
  <c r="X19" i="27"/>
  <c r="X20" i="27"/>
  <c r="O21" i="27"/>
  <c r="X21" i="27"/>
  <c r="X22" i="27"/>
  <c r="O23" i="27"/>
  <c r="X23" i="27"/>
  <c r="O24" i="27"/>
  <c r="X24" i="27"/>
  <c r="O25" i="27"/>
  <c r="X25" i="27"/>
  <c r="X26" i="27"/>
  <c r="X27" i="27"/>
  <c r="O28" i="27"/>
  <c r="X28" i="27"/>
  <c r="O29" i="27"/>
  <c r="X29" i="27"/>
  <c r="X30" i="27"/>
  <c r="O31" i="27"/>
  <c r="X31" i="27"/>
  <c r="O32" i="27"/>
  <c r="X32" i="27"/>
  <c r="O33" i="27"/>
  <c r="X33" i="27"/>
  <c r="X34" i="27"/>
  <c r="X35" i="27"/>
  <c r="X36" i="27"/>
  <c r="O37" i="27"/>
  <c r="X37" i="27"/>
  <c r="X38" i="27"/>
  <c r="O39" i="27"/>
  <c r="X39" i="27"/>
  <c r="O40" i="27"/>
  <c r="X40" i="27"/>
  <c r="O41" i="27"/>
  <c r="X41" i="27"/>
  <c r="X42" i="27"/>
  <c r="X43" i="27"/>
  <c r="X44" i="27"/>
  <c r="O45" i="27"/>
  <c r="X45" i="27"/>
  <c r="I55" i="27"/>
  <c r="J55" i="27"/>
  <c r="K55" i="27"/>
  <c r="L55" i="27"/>
  <c r="M55" i="27"/>
  <c r="N55" i="27"/>
  <c r="X57" i="27"/>
  <c r="Z57" i="27"/>
  <c r="X58" i="27"/>
  <c r="Z58" i="27"/>
  <c r="X59" i="27"/>
  <c r="Z59" i="27"/>
  <c r="X60" i="27"/>
  <c r="Z60" i="27"/>
  <c r="O61" i="27"/>
  <c r="X61" i="27"/>
  <c r="Z61" i="27"/>
  <c r="O64" i="27"/>
  <c r="X64" i="27"/>
  <c r="Z64" i="27"/>
  <c r="X65" i="27"/>
  <c r="Z65" i="27"/>
  <c r="O66" i="27"/>
  <c r="X66" i="27"/>
  <c r="Z66" i="27"/>
  <c r="X67" i="27"/>
  <c r="Z67" i="27"/>
  <c r="X68" i="27"/>
  <c r="Z68" i="27"/>
  <c r="X69" i="27"/>
  <c r="Z69" i="27"/>
  <c r="X70" i="27"/>
  <c r="Z70" i="27"/>
  <c r="O71" i="27"/>
  <c r="X71" i="27"/>
  <c r="Z71" i="27"/>
  <c r="X72" i="27"/>
  <c r="Z72" i="27"/>
  <c r="X73" i="27"/>
  <c r="Z73" i="27"/>
  <c r="X74" i="27"/>
  <c r="Z74" i="27"/>
  <c r="X75" i="27"/>
  <c r="Z75" i="27"/>
  <c r="X76" i="27"/>
  <c r="Z76" i="27"/>
  <c r="X77" i="27"/>
  <c r="Z77" i="27"/>
  <c r="X78" i="27"/>
  <c r="Z78" i="27"/>
  <c r="O79" i="27"/>
  <c r="X79" i="27"/>
  <c r="Z79" i="27"/>
  <c r="X80" i="27"/>
  <c r="Z80" i="27"/>
  <c r="X81" i="27"/>
  <c r="Z81" i="27"/>
  <c r="X82" i="27"/>
  <c r="Z82" i="27"/>
  <c r="X83" i="27"/>
  <c r="Z83" i="27"/>
  <c r="X84" i="27"/>
  <c r="Z84" i="27"/>
  <c r="X85" i="27"/>
  <c r="Z85" i="27"/>
  <c r="X86" i="27"/>
  <c r="Z86" i="27"/>
  <c r="O87" i="27"/>
  <c r="X87" i="27"/>
  <c r="Z87" i="27"/>
  <c r="X88" i="27"/>
  <c r="Z88" i="27"/>
  <c r="X89" i="27"/>
  <c r="Z89" i="27"/>
  <c r="X90" i="27"/>
  <c r="Z90" i="27"/>
  <c r="X91" i="27"/>
  <c r="Z91" i="27"/>
  <c r="B3" i="26"/>
  <c r="K3" i="26"/>
  <c r="I9" i="26"/>
  <c r="K9" i="26"/>
  <c r="L9" i="26"/>
  <c r="M9" i="26"/>
  <c r="N9" i="26"/>
  <c r="X11" i="26"/>
  <c r="X12" i="26"/>
  <c r="O13" i="26"/>
  <c r="X13" i="26"/>
  <c r="O14" i="26"/>
  <c r="X14" i="26"/>
  <c r="O15" i="26"/>
  <c r="X15" i="26"/>
  <c r="N16" i="26"/>
  <c r="O18" i="26"/>
  <c r="X18" i="26"/>
  <c r="O19" i="26"/>
  <c r="X19" i="26"/>
  <c r="O20" i="26"/>
  <c r="X20" i="26"/>
  <c r="O21" i="26"/>
  <c r="X21" i="26"/>
  <c r="X22" i="26"/>
  <c r="X23" i="26"/>
  <c r="O24" i="26"/>
  <c r="X24" i="26"/>
  <c r="O25" i="26"/>
  <c r="X25" i="26"/>
  <c r="O26" i="26"/>
  <c r="X26" i="26"/>
  <c r="O27" i="26"/>
  <c r="X27" i="26"/>
  <c r="O28" i="26"/>
  <c r="X28" i="26"/>
  <c r="O29" i="26"/>
  <c r="X29" i="26"/>
  <c r="X30" i="26"/>
  <c r="X31" i="26"/>
  <c r="O32" i="26"/>
  <c r="X32" i="26"/>
  <c r="X33" i="26"/>
  <c r="O34" i="26"/>
  <c r="X34" i="26"/>
  <c r="O35" i="26"/>
  <c r="X35" i="26"/>
  <c r="O36" i="26"/>
  <c r="X36" i="26"/>
  <c r="O37" i="26"/>
  <c r="X37" i="26"/>
  <c r="X38" i="26"/>
  <c r="X39" i="26"/>
  <c r="O40" i="26"/>
  <c r="X40" i="26"/>
  <c r="O41" i="26"/>
  <c r="X41" i="26"/>
  <c r="O42" i="26"/>
  <c r="X42" i="26"/>
  <c r="O43" i="26"/>
  <c r="X43" i="26"/>
  <c r="O44" i="26"/>
  <c r="X44" i="26"/>
  <c r="O45" i="26"/>
  <c r="X45" i="26"/>
  <c r="P47" i="26"/>
  <c r="I55" i="26"/>
  <c r="J55" i="26"/>
  <c r="K55" i="26"/>
  <c r="X57" i="26"/>
  <c r="Z57" i="26"/>
  <c r="X58" i="26"/>
  <c r="Z58" i="26"/>
  <c r="X59" i="26"/>
  <c r="Z59" i="26"/>
  <c r="X60" i="26"/>
  <c r="Z60" i="26"/>
  <c r="O61" i="26"/>
  <c r="X61" i="26"/>
  <c r="Z61" i="26"/>
  <c r="X64" i="26"/>
  <c r="Z64" i="26"/>
  <c r="X65" i="26"/>
  <c r="Z65" i="26"/>
  <c r="X66" i="26"/>
  <c r="Z66" i="26"/>
  <c r="X67" i="26"/>
  <c r="Z67" i="26"/>
  <c r="O68" i="26"/>
  <c r="X68" i="26"/>
  <c r="Z68" i="26"/>
  <c r="X69" i="26"/>
  <c r="Z69" i="26"/>
  <c r="X70" i="26"/>
  <c r="Z70" i="26"/>
  <c r="O71" i="26"/>
  <c r="X71" i="26"/>
  <c r="Z71" i="26"/>
  <c r="X72" i="26"/>
  <c r="Z72" i="26"/>
  <c r="X73" i="26"/>
  <c r="Z73" i="26"/>
  <c r="X74" i="26"/>
  <c r="Z74" i="26"/>
  <c r="X75" i="26"/>
  <c r="Z75" i="26"/>
  <c r="O76" i="26"/>
  <c r="X76" i="26"/>
  <c r="Z76" i="26"/>
  <c r="X77" i="26"/>
  <c r="Z77" i="26"/>
  <c r="X78" i="26"/>
  <c r="Z78" i="26"/>
  <c r="O79" i="26"/>
  <c r="X79" i="26"/>
  <c r="Z79" i="26"/>
  <c r="X80" i="26"/>
  <c r="Z80" i="26"/>
  <c r="X81" i="26"/>
  <c r="Z81" i="26"/>
  <c r="X82" i="26"/>
  <c r="Z82" i="26"/>
  <c r="X83" i="26"/>
  <c r="Z83" i="26"/>
  <c r="O84" i="26"/>
  <c r="X84" i="26"/>
  <c r="Z84" i="26"/>
  <c r="X85" i="26"/>
  <c r="Z85" i="26"/>
  <c r="X86" i="26"/>
  <c r="Z86" i="26"/>
  <c r="X87" i="26"/>
  <c r="Z87" i="26"/>
  <c r="X88" i="26"/>
  <c r="Z88" i="26"/>
  <c r="X89" i="26"/>
  <c r="Z89" i="26"/>
  <c r="X90" i="26"/>
  <c r="Z90" i="26"/>
  <c r="X91" i="26"/>
  <c r="Z91" i="26"/>
  <c r="I56" i="25"/>
  <c r="K56" i="25"/>
  <c r="L56" i="25"/>
  <c r="M56" i="25"/>
  <c r="N56" i="25"/>
  <c r="I9" i="25"/>
  <c r="J9" i="25"/>
  <c r="M9" i="25"/>
  <c r="N9" i="25"/>
  <c r="O11" i="25"/>
  <c r="O13" i="25"/>
  <c r="O14" i="25"/>
  <c r="O15" i="25"/>
  <c r="O20" i="25"/>
  <c r="O21" i="25"/>
  <c r="O22" i="25"/>
  <c r="O23" i="25"/>
  <c r="O25" i="25"/>
  <c r="O26" i="25"/>
  <c r="O28" i="25"/>
  <c r="O29" i="25"/>
  <c r="O30" i="25"/>
  <c r="O31" i="25"/>
  <c r="O34" i="25"/>
  <c r="O36" i="25"/>
  <c r="O37" i="25"/>
  <c r="O38" i="25"/>
  <c r="O39" i="25"/>
  <c r="O42" i="25"/>
  <c r="O44" i="25"/>
  <c r="O45" i="25"/>
  <c r="O63" i="25"/>
  <c r="O64" i="25"/>
  <c r="O65" i="25"/>
  <c r="O72" i="25"/>
  <c r="O73" i="25"/>
  <c r="O81" i="25"/>
  <c r="O88" i="25"/>
  <c r="K3" i="24"/>
  <c r="I9" i="24"/>
  <c r="J9" i="24"/>
  <c r="K9" i="24"/>
  <c r="L9" i="24"/>
  <c r="M9" i="24"/>
  <c r="N9" i="24"/>
  <c r="O11" i="24"/>
  <c r="X11" i="24"/>
  <c r="O12" i="24"/>
  <c r="X12" i="24"/>
  <c r="O13" i="24"/>
  <c r="X13" i="24"/>
  <c r="O14" i="24"/>
  <c r="X14" i="24"/>
  <c r="O15" i="24"/>
  <c r="X15" i="24"/>
  <c r="N16" i="24"/>
  <c r="O18" i="24"/>
  <c r="X18" i="24"/>
  <c r="O19" i="24"/>
  <c r="X19" i="24"/>
  <c r="O20" i="24"/>
  <c r="X20" i="24"/>
  <c r="O21" i="24"/>
  <c r="X21" i="24"/>
  <c r="O22" i="24"/>
  <c r="X22" i="24"/>
  <c r="O23" i="24"/>
  <c r="X23" i="24"/>
  <c r="O24" i="24"/>
  <c r="X24" i="24"/>
  <c r="O25" i="24"/>
  <c r="X25" i="24"/>
  <c r="O26" i="24"/>
  <c r="X26" i="24"/>
  <c r="O27" i="24"/>
  <c r="X27" i="24"/>
  <c r="O28" i="24"/>
  <c r="X28" i="24"/>
  <c r="O29" i="24"/>
  <c r="X29" i="24"/>
  <c r="O30" i="24"/>
  <c r="X30" i="24"/>
  <c r="O31" i="24"/>
  <c r="X31" i="24"/>
  <c r="O32" i="24"/>
  <c r="X32" i="24"/>
  <c r="O33" i="24"/>
  <c r="X33" i="24"/>
  <c r="O34" i="24"/>
  <c r="X34" i="24"/>
  <c r="O35" i="24"/>
  <c r="X35" i="24"/>
  <c r="O36" i="24"/>
  <c r="X36" i="24"/>
  <c r="O37" i="24"/>
  <c r="X37" i="24"/>
  <c r="O38" i="24"/>
  <c r="X38" i="24"/>
  <c r="O39" i="24"/>
  <c r="X39" i="24"/>
  <c r="O40" i="24"/>
  <c r="X40" i="24"/>
  <c r="O41" i="24"/>
  <c r="X41" i="24"/>
  <c r="O42" i="24"/>
  <c r="X42" i="24"/>
  <c r="O43" i="24"/>
  <c r="X43" i="24"/>
  <c r="O44" i="24"/>
  <c r="X44" i="24"/>
  <c r="O45" i="24"/>
  <c r="X45" i="24"/>
  <c r="I55" i="24"/>
  <c r="J55" i="24"/>
  <c r="K55" i="24"/>
  <c r="L55" i="24"/>
  <c r="M55" i="24"/>
  <c r="N55" i="24"/>
  <c r="O57" i="24"/>
  <c r="X57" i="24"/>
  <c r="X58" i="24"/>
  <c r="X59" i="24"/>
  <c r="O60" i="24"/>
  <c r="X60" i="24"/>
  <c r="O61" i="24"/>
  <c r="X61" i="24"/>
  <c r="O64" i="24"/>
  <c r="X64" i="24"/>
  <c r="X65" i="24"/>
  <c r="O66" i="24"/>
  <c r="X66" i="24"/>
  <c r="O67" i="24"/>
  <c r="X67" i="24"/>
  <c r="X68" i="24"/>
  <c r="X69" i="24"/>
  <c r="O70" i="24"/>
  <c r="X70" i="24"/>
  <c r="O71" i="24"/>
  <c r="X71" i="24"/>
  <c r="X72" i="24"/>
  <c r="X73" i="24"/>
  <c r="O74" i="24"/>
  <c r="X74" i="24"/>
  <c r="O75" i="24"/>
  <c r="X75" i="24"/>
  <c r="X76" i="24"/>
  <c r="X77" i="24"/>
  <c r="O78" i="24"/>
  <c r="X78" i="24"/>
  <c r="O79" i="24"/>
  <c r="X79" i="24"/>
  <c r="X80" i="24"/>
  <c r="X81" i="24"/>
  <c r="O82" i="24"/>
  <c r="X82" i="24"/>
  <c r="O83" i="24"/>
  <c r="X83" i="24"/>
  <c r="X84" i="24"/>
  <c r="X85" i="24"/>
  <c r="X86" i="24"/>
  <c r="O87" i="24"/>
  <c r="X87" i="24"/>
  <c r="X88" i="24"/>
  <c r="X89" i="24"/>
  <c r="O90" i="24"/>
  <c r="X90" i="24"/>
  <c r="O91" i="24"/>
  <c r="X91" i="24"/>
  <c r="D5" i="23"/>
  <c r="D63" i="23" s="1"/>
  <c r="I4" i="23"/>
  <c r="D4" i="23"/>
  <c r="H3" i="23"/>
  <c r="H61" i="23" s="1"/>
  <c r="D3" i="23"/>
  <c r="D61" i="23" s="1"/>
  <c r="K12" i="23"/>
  <c r="L12" i="23"/>
  <c r="N25" i="23"/>
  <c r="H46" i="23"/>
  <c r="I46" i="23"/>
  <c r="H48" i="23"/>
  <c r="I48" i="23"/>
  <c r="H50" i="23"/>
  <c r="I50" i="23" s="1"/>
  <c r="D62" i="23"/>
  <c r="J63" i="23"/>
  <c r="D64" i="23"/>
  <c r="A68" i="23"/>
  <c r="B68" i="23"/>
  <c r="A69" i="23"/>
  <c r="B69" i="23"/>
  <c r="C69" i="23"/>
  <c r="D69" i="23"/>
  <c r="E69" i="23"/>
  <c r="F69" i="23"/>
  <c r="A70" i="23"/>
  <c r="B70" i="23"/>
  <c r="C70" i="23"/>
  <c r="D70" i="23"/>
  <c r="E70" i="23"/>
  <c r="F70" i="23"/>
  <c r="A71" i="23"/>
  <c r="B71" i="23"/>
  <c r="C71" i="23"/>
  <c r="D71" i="23"/>
  <c r="E71" i="23"/>
  <c r="F71" i="23"/>
  <c r="A72" i="23"/>
  <c r="B72" i="23"/>
  <c r="C72" i="23"/>
  <c r="D72" i="23"/>
  <c r="E72" i="23"/>
  <c r="F72" i="23"/>
  <c r="A73" i="23"/>
  <c r="B73" i="23"/>
  <c r="C73" i="23"/>
  <c r="D73" i="23"/>
  <c r="E73" i="23"/>
  <c r="F73" i="23"/>
  <c r="A74" i="23"/>
  <c r="B74" i="23"/>
  <c r="C74" i="23"/>
  <c r="D74" i="23"/>
  <c r="E74" i="23"/>
  <c r="F74" i="23"/>
  <c r="A75" i="23"/>
  <c r="B75" i="23"/>
  <c r="C75" i="23"/>
  <c r="D75" i="23"/>
  <c r="E75" i="23"/>
  <c r="F75" i="23"/>
  <c r="A76" i="23"/>
  <c r="B76" i="23"/>
  <c r="C76" i="23"/>
  <c r="D76" i="23"/>
  <c r="E76" i="23"/>
  <c r="F76" i="23"/>
  <c r="A77" i="23"/>
  <c r="B77" i="23"/>
  <c r="C77" i="23"/>
  <c r="D77" i="23"/>
  <c r="E77" i="23"/>
  <c r="F77" i="23"/>
  <c r="A78" i="23"/>
  <c r="B78" i="23"/>
  <c r="C78" i="23"/>
  <c r="D78" i="23"/>
  <c r="E78" i="23"/>
  <c r="F78" i="23"/>
  <c r="A79" i="23"/>
  <c r="B79" i="23"/>
  <c r="C79" i="23"/>
  <c r="D79" i="23"/>
  <c r="E79" i="23"/>
  <c r="F79" i="23"/>
  <c r="A80" i="23"/>
  <c r="B80" i="23"/>
  <c r="C80" i="23"/>
  <c r="D80" i="23"/>
  <c r="E80" i="23"/>
  <c r="F80" i="23"/>
  <c r="A81" i="23"/>
  <c r="B81" i="23"/>
  <c r="C81" i="23"/>
  <c r="D81" i="23"/>
  <c r="E81" i="23"/>
  <c r="F81" i="23"/>
  <c r="A82" i="23"/>
  <c r="B82" i="23"/>
  <c r="C82" i="23"/>
  <c r="D82" i="23"/>
  <c r="E82" i="23"/>
  <c r="F82" i="23"/>
  <c r="A83" i="23"/>
  <c r="B83" i="23"/>
  <c r="C83" i="23"/>
  <c r="D83" i="23"/>
  <c r="E83" i="23"/>
  <c r="F83" i="23"/>
  <c r="A84" i="23"/>
  <c r="B84" i="23"/>
  <c r="C84" i="23"/>
  <c r="D84" i="23"/>
  <c r="E84" i="23"/>
  <c r="F84" i="23"/>
  <c r="A85" i="23"/>
  <c r="B85" i="23"/>
  <c r="C85" i="23"/>
  <c r="D85" i="23"/>
  <c r="E85" i="23"/>
  <c r="F85" i="23"/>
  <c r="A86" i="23"/>
  <c r="B86" i="23"/>
  <c r="C86" i="23"/>
  <c r="D86" i="23"/>
  <c r="E86" i="23"/>
  <c r="F86" i="23"/>
  <c r="A87" i="23"/>
  <c r="B87" i="23"/>
  <c r="C87" i="23"/>
  <c r="D87" i="23"/>
  <c r="E87" i="23"/>
  <c r="F87" i="23"/>
  <c r="A88" i="23"/>
  <c r="B88" i="23"/>
  <c r="C88" i="23"/>
  <c r="D88" i="23"/>
  <c r="E88" i="23"/>
  <c r="F88" i="23"/>
  <c r="AN5" i="16"/>
  <c r="H5" i="16"/>
  <c r="G3" i="16"/>
  <c r="AF1" i="16"/>
  <c r="AM5" i="15"/>
  <c r="H5" i="15"/>
  <c r="G3" i="15"/>
  <c r="AE1" i="15"/>
  <c r="L3" i="14"/>
  <c r="D3" i="14"/>
  <c r="D2" i="14"/>
  <c r="K1" i="14"/>
  <c r="S3" i="13"/>
  <c r="D3" i="13"/>
  <c r="D2" i="13"/>
  <c r="M1" i="13"/>
  <c r="O2" i="7"/>
  <c r="M2" i="7"/>
  <c r="K2" i="7"/>
  <c r="E2" i="7"/>
  <c r="E3" i="7"/>
  <c r="C3" i="7"/>
  <c r="B3" i="7"/>
  <c r="B2" i="7"/>
  <c r="A58" i="26" l="1"/>
  <c r="O58" i="26" s="1"/>
  <c r="O58" i="24"/>
  <c r="A59" i="25"/>
  <c r="O59" i="25" s="1"/>
  <c r="A81" i="26"/>
  <c r="O81" i="26" s="1"/>
  <c r="A82" i="25"/>
  <c r="O82" i="25" s="1"/>
  <c r="O81" i="24"/>
  <c r="A81" i="27"/>
  <c r="O81" i="27" s="1"/>
  <c r="B107" i="26"/>
  <c r="J9" i="26"/>
  <c r="B107" i="27"/>
  <c r="B110" i="25"/>
  <c r="L9" i="25"/>
  <c r="B117" i="26"/>
  <c r="N55" i="26"/>
  <c r="I95" i="27"/>
  <c r="B109" i="25"/>
  <c r="N85" i="25"/>
  <c r="K95" i="27"/>
  <c r="A75" i="25"/>
  <c r="O75" i="25" s="1"/>
  <c r="A86" i="26"/>
  <c r="O86" i="26" s="1"/>
  <c r="A86" i="27"/>
  <c r="O86" i="27" s="1"/>
  <c r="A87" i="25"/>
  <c r="O87" i="25" s="1"/>
  <c r="A73" i="26"/>
  <c r="O73" i="26" s="1"/>
  <c r="A74" i="25"/>
  <c r="O74" i="25" s="1"/>
  <c r="O73" i="24"/>
  <c r="A73" i="27"/>
  <c r="O73" i="27" s="1"/>
  <c r="A82" i="27"/>
  <c r="O82" i="27" s="1"/>
  <c r="A85" i="26"/>
  <c r="O85" i="26" s="1"/>
  <c r="A86" i="25"/>
  <c r="O86" i="25" s="1"/>
  <c r="O85" i="24"/>
  <c r="A91" i="25"/>
  <c r="O91" i="25" s="1"/>
  <c r="A78" i="26"/>
  <c r="O78" i="26" s="1"/>
  <c r="A78" i="27"/>
  <c r="O78" i="27" s="1"/>
  <c r="A79" i="25"/>
  <c r="O79" i="25" s="1"/>
  <c r="A65" i="26"/>
  <c r="O65" i="26" s="1"/>
  <c r="A66" i="25"/>
  <c r="O66" i="25" s="1"/>
  <c r="O65" i="24"/>
  <c r="A65" i="27"/>
  <c r="O65" i="27" s="1"/>
  <c r="B116" i="26"/>
  <c r="A77" i="26"/>
  <c r="O77" i="26" s="1"/>
  <c r="A78" i="25"/>
  <c r="O78" i="25" s="1"/>
  <c r="O77" i="24"/>
  <c r="N95" i="25"/>
  <c r="A77" i="27"/>
  <c r="O77" i="27" s="1"/>
  <c r="A89" i="26"/>
  <c r="O89" i="26" s="1"/>
  <c r="A90" i="25"/>
  <c r="O90" i="25" s="1"/>
  <c r="O89" i="24"/>
  <c r="A89" i="27"/>
  <c r="O89" i="27" s="1"/>
  <c r="A70" i="26"/>
  <c r="O70" i="26" s="1"/>
  <c r="A70" i="27"/>
  <c r="O70" i="27" s="1"/>
  <c r="A71" i="25"/>
  <c r="O71" i="25" s="1"/>
  <c r="A57" i="26"/>
  <c r="O57" i="26" s="1"/>
  <c r="A58" i="25"/>
  <c r="O58" i="25" s="1"/>
  <c r="A59" i="27"/>
  <c r="O59" i="27" s="1"/>
  <c r="A59" i="26"/>
  <c r="O59" i="26" s="1"/>
  <c r="A60" i="25"/>
  <c r="O60" i="25" s="1"/>
  <c r="O59" i="24"/>
  <c r="A90" i="27"/>
  <c r="O90" i="27" s="1"/>
  <c r="A74" i="27"/>
  <c r="O74" i="27" s="1"/>
  <c r="A69" i="26"/>
  <c r="O69" i="26" s="1"/>
  <c r="A70" i="25"/>
  <c r="O70" i="25" s="1"/>
  <c r="O69" i="24"/>
  <c r="B114" i="25"/>
  <c r="J56" i="25"/>
  <c r="N94" i="26"/>
  <c r="N75" i="25"/>
  <c r="N94" i="25" s="1"/>
  <c r="N96" i="25" s="1"/>
  <c r="N69" i="25"/>
  <c r="M77" i="25"/>
  <c r="L71" i="25"/>
  <c r="K59" i="25"/>
  <c r="N61" i="25"/>
  <c r="L94" i="26"/>
  <c r="L95" i="26" s="1"/>
  <c r="L81" i="25"/>
  <c r="K95" i="25"/>
  <c r="I95" i="25"/>
  <c r="A88" i="27"/>
  <c r="O88" i="27" s="1"/>
  <c r="A80" i="27"/>
  <c r="O80" i="27" s="1"/>
  <c r="A72" i="27"/>
  <c r="O72" i="27" s="1"/>
  <c r="A91" i="26"/>
  <c r="O91" i="26" s="1"/>
  <c r="A83" i="26"/>
  <c r="O83" i="26" s="1"/>
  <c r="A75" i="26"/>
  <c r="O75" i="26" s="1"/>
  <c r="A67" i="26"/>
  <c r="O67" i="26" s="1"/>
  <c r="K73" i="25"/>
  <c r="K94" i="25" s="1"/>
  <c r="K96" i="25" s="1"/>
  <c r="A85" i="25"/>
  <c r="O85" i="25" s="1"/>
  <c r="A77" i="25"/>
  <c r="O77" i="25" s="1"/>
  <c r="A69" i="25"/>
  <c r="O69" i="25" s="1"/>
  <c r="K93" i="26"/>
  <c r="K95" i="26" s="1"/>
  <c r="K61" i="25"/>
  <c r="O84" i="24"/>
  <c r="O76" i="24"/>
  <c r="O68" i="24"/>
  <c r="N93" i="26"/>
  <c r="N83" i="25"/>
  <c r="N77" i="25"/>
  <c r="N67" i="25"/>
  <c r="M85" i="25"/>
  <c r="M69" i="25"/>
  <c r="M93" i="26"/>
  <c r="L73" i="25"/>
  <c r="K89" i="25"/>
  <c r="E96" i="25"/>
  <c r="N93" i="27"/>
  <c r="N95" i="27" s="1"/>
  <c r="M94" i="26"/>
  <c r="I49" i="26"/>
  <c r="I50" i="26" s="1"/>
  <c r="M93" i="27"/>
  <c r="M95" i="27" s="1"/>
  <c r="L89" i="25"/>
  <c r="K38" i="27"/>
  <c r="K38" i="25" s="1"/>
  <c r="I38" i="27"/>
  <c r="K30" i="27"/>
  <c r="K30" i="25" s="1"/>
  <c r="I30" i="27"/>
  <c r="K22" i="27"/>
  <c r="I22" i="27"/>
  <c r="I47" i="27" s="1"/>
  <c r="D47" i="25"/>
  <c r="D49" i="25" s="1"/>
  <c r="L12" i="24"/>
  <c r="L12" i="25" s="1"/>
  <c r="M12" i="24"/>
  <c r="N12" i="24"/>
  <c r="N12" i="25" s="1"/>
  <c r="J12" i="24"/>
  <c r="K12" i="24"/>
  <c r="L37" i="24"/>
  <c r="L37" i="25" s="1"/>
  <c r="M37" i="24"/>
  <c r="M37" i="25" s="1"/>
  <c r="N37" i="24"/>
  <c r="N37" i="25" s="1"/>
  <c r="J37" i="24"/>
  <c r="J37" i="25" s="1"/>
  <c r="K37" i="24"/>
  <c r="K37" i="25" s="1"/>
  <c r="L21" i="24"/>
  <c r="L21" i="25" s="1"/>
  <c r="M21" i="24"/>
  <c r="M21" i="25" s="1"/>
  <c r="N21" i="24"/>
  <c r="N21" i="25" s="1"/>
  <c r="J21" i="24"/>
  <c r="J21" i="25" s="1"/>
  <c r="K21" i="24"/>
  <c r="J60" i="25"/>
  <c r="J15" i="25"/>
  <c r="I27" i="25"/>
  <c r="J40" i="25"/>
  <c r="J24" i="25"/>
  <c r="N18" i="25"/>
  <c r="F94" i="25"/>
  <c r="F96" i="25" s="1"/>
  <c r="C47" i="25"/>
  <c r="C49" i="25" s="1"/>
  <c r="I21" i="24"/>
  <c r="I21" i="25" s="1"/>
  <c r="L33" i="24"/>
  <c r="L33" i="25" s="1"/>
  <c r="M33" i="24"/>
  <c r="M33" i="25" s="1"/>
  <c r="I33" i="24"/>
  <c r="I33" i="25" s="1"/>
  <c r="N33" i="24"/>
  <c r="N33" i="25" s="1"/>
  <c r="J33" i="24"/>
  <c r="J33" i="25" s="1"/>
  <c r="K33" i="24"/>
  <c r="K33" i="25" s="1"/>
  <c r="B96" i="24"/>
  <c r="K41" i="27"/>
  <c r="J22" i="27"/>
  <c r="B95" i="26"/>
  <c r="B96" i="26" s="1"/>
  <c r="D95" i="27"/>
  <c r="B96" i="27" s="1"/>
  <c r="C95" i="25"/>
  <c r="B94" i="25"/>
  <c r="B96" i="25" s="1"/>
  <c r="B97" i="25" s="1"/>
  <c r="E48" i="25"/>
  <c r="B47" i="25"/>
  <c r="B49" i="25" s="1"/>
  <c r="J11" i="25"/>
  <c r="I19" i="25"/>
  <c r="J36" i="25"/>
  <c r="J20" i="25"/>
  <c r="L38" i="27"/>
  <c r="L47" i="27" s="1"/>
  <c r="L49" i="27" s="1"/>
  <c r="K14" i="27"/>
  <c r="K48" i="27" s="1"/>
  <c r="J14" i="27"/>
  <c r="J48" i="27" s="1"/>
  <c r="G47" i="25"/>
  <c r="G49" i="25" s="1"/>
  <c r="L45" i="24"/>
  <c r="L45" i="25" s="1"/>
  <c r="M45" i="24"/>
  <c r="M45" i="25" s="1"/>
  <c r="N45" i="24"/>
  <c r="N45" i="25" s="1"/>
  <c r="J45" i="24"/>
  <c r="J45" i="25" s="1"/>
  <c r="K45" i="24"/>
  <c r="K45" i="25" s="1"/>
  <c r="L29" i="24"/>
  <c r="L29" i="25" s="1"/>
  <c r="M29" i="24"/>
  <c r="M29" i="25" s="1"/>
  <c r="N29" i="24"/>
  <c r="N29" i="25" s="1"/>
  <c r="J29" i="24"/>
  <c r="J29" i="25" s="1"/>
  <c r="K29" i="24"/>
  <c r="K29" i="25" s="1"/>
  <c r="C96" i="25"/>
  <c r="F47" i="25"/>
  <c r="F49" i="25" s="1"/>
  <c r="J39" i="25"/>
  <c r="N26" i="25"/>
  <c r="I39" i="27"/>
  <c r="J39" i="27"/>
  <c r="I31" i="27"/>
  <c r="J31" i="27"/>
  <c r="J31" i="25" s="1"/>
  <c r="I23" i="27"/>
  <c r="J23" i="27"/>
  <c r="J23" i="25" s="1"/>
  <c r="F49" i="27"/>
  <c r="B50" i="27" s="1"/>
  <c r="B98" i="27" s="1"/>
  <c r="E95" i="25"/>
  <c r="C48" i="25"/>
  <c r="I12" i="24"/>
  <c r="I37" i="24"/>
  <c r="I37" i="25" s="1"/>
  <c r="L41" i="24"/>
  <c r="L41" i="25" s="1"/>
  <c r="M41" i="24"/>
  <c r="M41" i="25" s="1"/>
  <c r="I41" i="24"/>
  <c r="I41" i="25" s="1"/>
  <c r="N41" i="24"/>
  <c r="N41" i="25" s="1"/>
  <c r="J41" i="24"/>
  <c r="J41" i="25" s="1"/>
  <c r="K41" i="24"/>
  <c r="K41" i="25" s="1"/>
  <c r="L25" i="24"/>
  <c r="L25" i="25" s="1"/>
  <c r="M25" i="24"/>
  <c r="M25" i="25" s="1"/>
  <c r="I25" i="24"/>
  <c r="I25" i="25" s="1"/>
  <c r="N25" i="24"/>
  <c r="N25" i="25" s="1"/>
  <c r="J25" i="24"/>
  <c r="J25" i="25" s="1"/>
  <c r="K25" i="24"/>
  <c r="K25" i="25" s="1"/>
  <c r="C49" i="26"/>
  <c r="B50" i="26" s="1"/>
  <c r="B98" i="26" s="1"/>
  <c r="D94" i="25"/>
  <c r="D96" i="25" s="1"/>
  <c r="E47" i="25"/>
  <c r="I35" i="25"/>
  <c r="J44" i="25"/>
  <c r="J28" i="25"/>
  <c r="N22" i="25"/>
  <c r="B50" i="24"/>
  <c r="B98" i="24" s="1"/>
  <c r="I14" i="24"/>
  <c r="I14" i="25" s="1"/>
  <c r="M13" i="24"/>
  <c r="M13" i="25" s="1"/>
  <c r="I39" i="24"/>
  <c r="I39" i="25" s="1"/>
  <c r="I31" i="24"/>
  <c r="I31" i="25" s="1"/>
  <c r="I23" i="24"/>
  <c r="I23" i="25" s="1"/>
  <c r="M42" i="24"/>
  <c r="M42" i="25" s="1"/>
  <c r="M38" i="24"/>
  <c r="M38" i="25" s="1"/>
  <c r="M34" i="24"/>
  <c r="M34" i="25" s="1"/>
  <c r="M30" i="24"/>
  <c r="M30" i="25" s="1"/>
  <c r="M26" i="24"/>
  <c r="M26" i="25" s="1"/>
  <c r="M22" i="24"/>
  <c r="M22" i="25" s="1"/>
  <c r="M18" i="24"/>
  <c r="J58" i="24"/>
  <c r="J91" i="24"/>
  <c r="J92" i="25" s="1"/>
  <c r="J87" i="24"/>
  <c r="J88" i="25" s="1"/>
  <c r="J83" i="24"/>
  <c r="J84" i="25" s="1"/>
  <c r="J79" i="24"/>
  <c r="J80" i="25" s="1"/>
  <c r="J75" i="24"/>
  <c r="J76" i="25" s="1"/>
  <c r="J71" i="24"/>
  <c r="J72" i="25" s="1"/>
  <c r="J67" i="24"/>
  <c r="I13" i="24"/>
  <c r="I13" i="25" s="1"/>
  <c r="L13" i="24"/>
  <c r="L13" i="25" s="1"/>
  <c r="I18" i="24"/>
  <c r="I38" i="24"/>
  <c r="I38" i="25" s="1"/>
  <c r="I30" i="24"/>
  <c r="I30" i="25" s="1"/>
  <c r="I22" i="24"/>
  <c r="I22" i="25" s="1"/>
  <c r="L42" i="24"/>
  <c r="L42" i="25" s="1"/>
  <c r="L38" i="24"/>
  <c r="L38" i="25" s="1"/>
  <c r="L34" i="24"/>
  <c r="L34" i="25" s="1"/>
  <c r="L30" i="24"/>
  <c r="L30" i="25" s="1"/>
  <c r="L26" i="24"/>
  <c r="L26" i="25" s="1"/>
  <c r="L22" i="24"/>
  <c r="L22" i="25" s="1"/>
  <c r="L18" i="24"/>
  <c r="N15" i="24"/>
  <c r="N15" i="25" s="1"/>
  <c r="L14" i="24"/>
  <c r="L14" i="25" s="1"/>
  <c r="J13" i="24"/>
  <c r="J13" i="25" s="1"/>
  <c r="N11" i="24"/>
  <c r="I44" i="24"/>
  <c r="I44" i="25" s="1"/>
  <c r="I36" i="24"/>
  <c r="I36" i="25" s="1"/>
  <c r="I28" i="24"/>
  <c r="I28" i="25" s="1"/>
  <c r="I20" i="24"/>
  <c r="I20" i="25" s="1"/>
  <c r="N44" i="24"/>
  <c r="N44" i="25" s="1"/>
  <c r="L43" i="24"/>
  <c r="L43" i="25" s="1"/>
  <c r="J42" i="24"/>
  <c r="J42" i="25" s="1"/>
  <c r="N40" i="24"/>
  <c r="N40" i="25" s="1"/>
  <c r="L39" i="24"/>
  <c r="L39" i="25" s="1"/>
  <c r="J38" i="24"/>
  <c r="J38" i="25" s="1"/>
  <c r="N36" i="24"/>
  <c r="N36" i="25" s="1"/>
  <c r="L35" i="24"/>
  <c r="L35" i="25" s="1"/>
  <c r="J34" i="24"/>
  <c r="J34" i="25" s="1"/>
  <c r="N32" i="24"/>
  <c r="N32" i="25" s="1"/>
  <c r="L31" i="24"/>
  <c r="L31" i="25" s="1"/>
  <c r="J30" i="24"/>
  <c r="J30" i="25" s="1"/>
  <c r="N28" i="24"/>
  <c r="N28" i="25" s="1"/>
  <c r="L27" i="24"/>
  <c r="L27" i="25" s="1"/>
  <c r="J26" i="24"/>
  <c r="J26" i="25" s="1"/>
  <c r="N24" i="24"/>
  <c r="N24" i="25" s="1"/>
  <c r="L23" i="24"/>
  <c r="L23" i="25" s="1"/>
  <c r="J22" i="24"/>
  <c r="J22" i="25" s="1"/>
  <c r="N20" i="24"/>
  <c r="L19" i="24"/>
  <c r="L19" i="25" s="1"/>
  <c r="J18" i="24"/>
  <c r="L15" i="24"/>
  <c r="L15" i="25" s="1"/>
  <c r="L11" i="24"/>
  <c r="I42" i="24"/>
  <c r="I42" i="25" s="1"/>
  <c r="I34" i="24"/>
  <c r="I34" i="25" s="1"/>
  <c r="I26" i="24"/>
  <c r="I26" i="25" s="1"/>
  <c r="L44" i="24"/>
  <c r="L44" i="25" s="1"/>
  <c r="L40" i="24"/>
  <c r="L40" i="25" s="1"/>
  <c r="L36" i="24"/>
  <c r="L36" i="25" s="1"/>
  <c r="L32" i="24"/>
  <c r="L32" i="25" s="1"/>
  <c r="L28" i="24"/>
  <c r="L28" i="25" s="1"/>
  <c r="L24" i="24"/>
  <c r="L24" i="25" s="1"/>
  <c r="L20" i="24"/>
  <c r="L20" i="25" s="1"/>
  <c r="M58" i="24"/>
  <c r="I87" i="24"/>
  <c r="I88" i="25" s="1"/>
  <c r="I79" i="24"/>
  <c r="I80" i="25" s="1"/>
  <c r="I71" i="24"/>
  <c r="M91" i="24"/>
  <c r="M92" i="25" s="1"/>
  <c r="M87" i="24"/>
  <c r="M88" i="25" s="1"/>
  <c r="M83" i="24"/>
  <c r="M84" i="25" s="1"/>
  <c r="M79" i="24"/>
  <c r="M80" i="25" s="1"/>
  <c r="M75" i="24"/>
  <c r="M76" i="25" s="1"/>
  <c r="M71" i="24"/>
  <c r="M72" i="25" s="1"/>
  <c r="M67" i="24"/>
  <c r="L58" i="24"/>
  <c r="L91" i="24"/>
  <c r="L92" i="25" s="1"/>
  <c r="L87" i="24"/>
  <c r="L88" i="25" s="1"/>
  <c r="L83" i="24"/>
  <c r="L84" i="25" s="1"/>
  <c r="L79" i="24"/>
  <c r="L80" i="25" s="1"/>
  <c r="L75" i="24"/>
  <c r="L76" i="25" s="1"/>
  <c r="L71" i="24"/>
  <c r="L72" i="25" s="1"/>
  <c r="L67" i="24"/>
  <c r="I15" i="24"/>
  <c r="I15" i="25" s="1"/>
  <c r="I40" i="24"/>
  <c r="I40" i="25" s="1"/>
  <c r="I32" i="24"/>
  <c r="I32" i="25" s="1"/>
  <c r="I24" i="24"/>
  <c r="I24" i="25" s="1"/>
  <c r="G4" i="26" l="1"/>
  <c r="I4" i="26" s="1"/>
  <c r="B51" i="26"/>
  <c r="C106" i="26" s="1"/>
  <c r="F51" i="26"/>
  <c r="C110" i="26" s="1"/>
  <c r="D99" i="26"/>
  <c r="C114" i="26" s="1"/>
  <c r="D51" i="26"/>
  <c r="C108" i="26" s="1"/>
  <c r="G99" i="26"/>
  <c r="C117" i="26" s="1"/>
  <c r="C99" i="26"/>
  <c r="C113" i="26" s="1"/>
  <c r="E51" i="26"/>
  <c r="C109" i="26" s="1"/>
  <c r="E99" i="26"/>
  <c r="C115" i="26" s="1"/>
  <c r="G51" i="26"/>
  <c r="C111" i="26" s="1"/>
  <c r="B99" i="26"/>
  <c r="C112" i="26" s="1"/>
  <c r="F99" i="26"/>
  <c r="C116" i="26" s="1"/>
  <c r="C51" i="26"/>
  <c r="C107" i="26" s="1"/>
  <c r="G4" i="27"/>
  <c r="I4" i="27" s="1"/>
  <c r="E51" i="27"/>
  <c r="C106" i="27" s="1"/>
  <c r="D99" i="27"/>
  <c r="C111" i="27" s="1"/>
  <c r="F51" i="27"/>
  <c r="C107" i="27" s="1"/>
  <c r="B51" i="27"/>
  <c r="C103" i="27" s="1"/>
  <c r="C115" i="27" s="1"/>
  <c r="E99" i="27"/>
  <c r="C112" i="27" s="1"/>
  <c r="G51" i="27"/>
  <c r="C108" i="27" s="1"/>
  <c r="C51" i="27"/>
  <c r="C104" i="27" s="1"/>
  <c r="F99" i="27"/>
  <c r="C113" i="27" s="1"/>
  <c r="B99" i="27"/>
  <c r="C109" i="27" s="1"/>
  <c r="G99" i="27"/>
  <c r="C114" i="27" s="1"/>
  <c r="D51" i="27"/>
  <c r="C105" i="27" s="1"/>
  <c r="C99" i="27"/>
  <c r="C110" i="27" s="1"/>
  <c r="L11" i="25"/>
  <c r="L48" i="25" s="1"/>
  <c r="L48" i="24"/>
  <c r="G4" i="24"/>
  <c r="I4" i="24" s="1"/>
  <c r="M4" i="24" s="1"/>
  <c r="C51" i="24"/>
  <c r="C107" i="24" s="1"/>
  <c r="F99" i="24"/>
  <c r="C116" i="24" s="1"/>
  <c r="B99" i="24"/>
  <c r="C112" i="24" s="1"/>
  <c r="D51" i="24"/>
  <c r="C108" i="24" s="1"/>
  <c r="C99" i="24"/>
  <c r="C113" i="24" s="1"/>
  <c r="G99" i="24"/>
  <c r="C117" i="24" s="1"/>
  <c r="E51" i="24"/>
  <c r="C109" i="24" s="1"/>
  <c r="D99" i="24"/>
  <c r="C114" i="24" s="1"/>
  <c r="F51" i="24"/>
  <c r="C110" i="24" s="1"/>
  <c r="G51" i="24"/>
  <c r="C111" i="24" s="1"/>
  <c r="E99" i="24"/>
  <c r="C115" i="24" s="1"/>
  <c r="B51" i="24"/>
  <c r="C106" i="24" s="1"/>
  <c r="J14" i="25"/>
  <c r="P93" i="27"/>
  <c r="I18" i="25"/>
  <c r="I47" i="25" s="1"/>
  <c r="I47" i="24"/>
  <c r="I96" i="27"/>
  <c r="P96" i="27" s="1"/>
  <c r="L59" i="25"/>
  <c r="L95" i="25" s="1"/>
  <c r="L94" i="24"/>
  <c r="I72" i="25"/>
  <c r="I94" i="25" s="1"/>
  <c r="I93" i="24"/>
  <c r="J18" i="25"/>
  <c r="J47" i="25" s="1"/>
  <c r="J47" i="24"/>
  <c r="J49" i="24" s="1"/>
  <c r="N47" i="25"/>
  <c r="N49" i="25" s="1"/>
  <c r="K21" i="25"/>
  <c r="K47" i="25" s="1"/>
  <c r="K47" i="24"/>
  <c r="P47" i="27"/>
  <c r="I49" i="27"/>
  <c r="I50" i="27" s="1"/>
  <c r="L68" i="25"/>
  <c r="L94" i="25" s="1"/>
  <c r="L96" i="25" s="1"/>
  <c r="L93" i="24"/>
  <c r="L95" i="24" s="1"/>
  <c r="M93" i="24"/>
  <c r="M95" i="24" s="1"/>
  <c r="M68" i="25"/>
  <c r="M94" i="25" s="1"/>
  <c r="N48" i="24"/>
  <c r="N11" i="25"/>
  <c r="N48" i="25" s="1"/>
  <c r="J94" i="24"/>
  <c r="J59" i="25"/>
  <c r="J95" i="25" s="1"/>
  <c r="K22" i="25"/>
  <c r="K47" i="27"/>
  <c r="K49" i="27" s="1"/>
  <c r="N95" i="26"/>
  <c r="P93" i="26"/>
  <c r="J68" i="25"/>
  <c r="J94" i="25" s="1"/>
  <c r="J96" i="25" s="1"/>
  <c r="J93" i="24"/>
  <c r="M18" i="25"/>
  <c r="M47" i="25" s="1"/>
  <c r="M47" i="24"/>
  <c r="K12" i="25"/>
  <c r="K48" i="24"/>
  <c r="N20" i="25"/>
  <c r="N47" i="24"/>
  <c r="M59" i="25"/>
  <c r="M95" i="25" s="1"/>
  <c r="M94" i="24"/>
  <c r="E49" i="25"/>
  <c r="B50" i="25" s="1"/>
  <c r="B99" i="25" s="1"/>
  <c r="J12" i="25"/>
  <c r="J48" i="24"/>
  <c r="P50" i="26"/>
  <c r="M95" i="26"/>
  <c r="I96" i="26" s="1"/>
  <c r="I12" i="25"/>
  <c r="I48" i="25" s="1"/>
  <c r="I48" i="24"/>
  <c r="J47" i="27"/>
  <c r="J49" i="27" s="1"/>
  <c r="L18" i="25"/>
  <c r="L47" i="25" s="1"/>
  <c r="L49" i="25" s="1"/>
  <c r="L47" i="24"/>
  <c r="L49" i="24" s="1"/>
  <c r="K14" i="25"/>
  <c r="J48" i="25"/>
  <c r="M12" i="25"/>
  <c r="M48" i="25" s="1"/>
  <c r="M48" i="24"/>
  <c r="G4" i="25" l="1"/>
  <c r="I4" i="25" s="1"/>
  <c r="E51" i="25"/>
  <c r="C110" i="25" s="1"/>
  <c r="C100" i="25"/>
  <c r="C114" i="25" s="1"/>
  <c r="G100" i="25"/>
  <c r="C118" i="25" s="1"/>
  <c r="B51" i="25"/>
  <c r="C107" i="25" s="1"/>
  <c r="E100" i="25"/>
  <c r="C116" i="25" s="1"/>
  <c r="G51" i="25"/>
  <c r="C112" i="25" s="1"/>
  <c r="C51" i="25"/>
  <c r="C108" i="25" s="1"/>
  <c r="F100" i="25"/>
  <c r="C117" i="25" s="1"/>
  <c r="B100" i="25"/>
  <c r="C113" i="25" s="1"/>
  <c r="D51" i="25"/>
  <c r="C109" i="25" s="1"/>
  <c r="F51" i="25"/>
  <c r="C111" i="25" s="1"/>
  <c r="D100" i="25"/>
  <c r="C115" i="25" s="1"/>
  <c r="P96" i="26"/>
  <c r="I98" i="26"/>
  <c r="M96" i="25"/>
  <c r="I49" i="24"/>
  <c r="P47" i="24"/>
  <c r="I49" i="25"/>
  <c r="P47" i="25"/>
  <c r="N49" i="24"/>
  <c r="J49" i="25"/>
  <c r="K48" i="25"/>
  <c r="K49" i="25" s="1"/>
  <c r="I95" i="24"/>
  <c r="I96" i="24" s="1"/>
  <c r="P96" i="24" s="1"/>
  <c r="P93" i="24"/>
  <c r="P50" i="27"/>
  <c r="I98" i="27"/>
  <c r="I96" i="25"/>
  <c r="P94" i="25"/>
  <c r="C118" i="24"/>
  <c r="C118" i="26"/>
  <c r="M49" i="24"/>
  <c r="M49" i="25"/>
  <c r="J95" i="24"/>
  <c r="K49" i="24"/>
  <c r="I50" i="24" l="1"/>
  <c r="C119" i="25"/>
  <c r="I97" i="25"/>
  <c r="P97" i="25" s="1"/>
  <c r="D4" i="27"/>
  <c r="L51" i="27"/>
  <c r="D106" i="27" s="1"/>
  <c r="K99" i="27"/>
  <c r="D111" i="27" s="1"/>
  <c r="M51" i="27"/>
  <c r="D107" i="27" s="1"/>
  <c r="I51" i="27"/>
  <c r="D103" i="27" s="1"/>
  <c r="D115" i="27" s="1"/>
  <c r="L99" i="27"/>
  <c r="D112" i="27" s="1"/>
  <c r="N51" i="27"/>
  <c r="D108" i="27" s="1"/>
  <c r="M99" i="27"/>
  <c r="D113" i="27" s="1"/>
  <c r="J51" i="27"/>
  <c r="D104" i="27" s="1"/>
  <c r="I99" i="27"/>
  <c r="D109" i="27" s="1"/>
  <c r="J99" i="27"/>
  <c r="D110" i="27" s="1"/>
  <c r="P98" i="27"/>
  <c r="N99" i="27"/>
  <c r="D114" i="27" s="1"/>
  <c r="K51" i="27"/>
  <c r="D105" i="27" s="1"/>
  <c r="I50" i="25"/>
  <c r="D4" i="26"/>
  <c r="K51" i="26"/>
  <c r="D108" i="26" s="1"/>
  <c r="I99" i="26"/>
  <c r="D112" i="26" s="1"/>
  <c r="M99" i="26"/>
  <c r="D116" i="26" s="1"/>
  <c r="N99" i="26"/>
  <c r="D117" i="26" s="1"/>
  <c r="P98" i="26"/>
  <c r="J99" i="26"/>
  <c r="D113" i="26" s="1"/>
  <c r="L51" i="26"/>
  <c r="D109" i="26" s="1"/>
  <c r="K99" i="26"/>
  <c r="D114" i="26" s="1"/>
  <c r="M51" i="26"/>
  <c r="D110" i="26" s="1"/>
  <c r="I51" i="26"/>
  <c r="D106" i="26" s="1"/>
  <c r="L99" i="26"/>
  <c r="D115" i="26" s="1"/>
  <c r="J51" i="26"/>
  <c r="D107" i="26" s="1"/>
  <c r="N51" i="26"/>
  <c r="D111" i="26" s="1"/>
  <c r="D118" i="26" l="1"/>
  <c r="I99" i="25"/>
  <c r="P50" i="25"/>
  <c r="I98" i="24"/>
  <c r="P50" i="24"/>
  <c r="D4" i="24" l="1"/>
  <c r="J51" i="24"/>
  <c r="D107" i="24" s="1"/>
  <c r="M99" i="24"/>
  <c r="D116" i="24" s="1"/>
  <c r="I99" i="24"/>
  <c r="D112" i="24" s="1"/>
  <c r="K51" i="24"/>
  <c r="D108" i="24" s="1"/>
  <c r="N99" i="24"/>
  <c r="D117" i="24" s="1"/>
  <c r="J99" i="24"/>
  <c r="D113" i="24" s="1"/>
  <c r="L51" i="24"/>
  <c r="D109" i="24" s="1"/>
  <c r="P98" i="24"/>
  <c r="K99" i="24"/>
  <c r="D114" i="24" s="1"/>
  <c r="I51" i="24"/>
  <c r="D106" i="24" s="1"/>
  <c r="M51" i="24"/>
  <c r="D110" i="24" s="1"/>
  <c r="N51" i="24"/>
  <c r="D111" i="24" s="1"/>
  <c r="L99" i="24"/>
  <c r="D115" i="24" s="1"/>
  <c r="D4" i="25"/>
  <c r="J51" i="25"/>
  <c r="D108" i="25" s="1"/>
  <c r="N51" i="25"/>
  <c r="D112" i="25" s="1"/>
  <c r="L100" i="25"/>
  <c r="D116" i="25" s="1"/>
  <c r="M51" i="25"/>
  <c r="D111" i="25" s="1"/>
  <c r="I51" i="25"/>
  <c r="D107" i="25" s="1"/>
  <c r="M100" i="25"/>
  <c r="D117" i="25" s="1"/>
  <c r="I100" i="25"/>
  <c r="D113" i="25" s="1"/>
  <c r="K51" i="25"/>
  <c r="D109" i="25" s="1"/>
  <c r="N100" i="25"/>
  <c r="D118" i="25" s="1"/>
  <c r="P99" i="25"/>
  <c r="J100" i="25"/>
  <c r="D114" i="25" s="1"/>
  <c r="L51" i="25"/>
  <c r="D110" i="25" s="1"/>
  <c r="K100" i="25"/>
  <c r="D115" i="25" s="1"/>
  <c r="D119" i="25" l="1"/>
  <c r="D118" i="24"/>
</calcChain>
</file>

<file path=xl/sharedStrings.xml><?xml version="1.0" encoding="utf-8"?>
<sst xmlns="http://schemas.openxmlformats.org/spreadsheetml/2006/main" count="1290" uniqueCount="590">
  <si>
    <t>59C Arolière à Cotonéaster (Arolières et mélézins de l’étage subalpin supérieur)</t>
  </si>
  <si>
    <t>Aucune exigence n’a été formulée pour cette station. (Motif: voir rubrique «Sylviculture» Annexe 2B S. 14)</t>
  </si>
  <si>
    <t>59E Arolière à Bruyère (Arolières et mélézins de l’étage subalpin supérieur)</t>
  </si>
  <si>
    <t>Aucune exigence n’a été formulée pour cette station. (Motif: voir rubrique «Sylviculture» Annexe 2B S. 13)</t>
  </si>
  <si>
    <t>pces</t>
  </si>
  <si>
    <t>sylves</t>
  </si>
  <si>
    <t>en %</t>
  </si>
  <si>
    <t>59J Mélézin à Genévrier (Arolières et mélézins de l’étage subalpin supérieur)</t>
  </si>
  <si>
    <t>mél 80 - 100 %
ép, sa, hê, ar 0 - 20 %
sorb’oi semenciers jusqu'à 20 %</t>
  </si>
  <si>
    <t>Par pieds isolés et par troches</t>
  </si>
  <si>
    <t>Endroits avec matière minérale et sans couvert, protégés contre le glissement de la neige (souches, bois mort, pierres, etc.)</t>
  </si>
  <si>
    <t>Mélèze sur au moins 1/3 des endroits favorables à la régénération</t>
  </si>
  <si>
    <t>Au moins 50 cellules de régénéra-tion par ha (en moyenne tous les 15 m) Mélange conforme au but</t>
  </si>
  <si>
    <t>59L Arolière à Laser (Arolières et mélézins de l’étage subalpin supérieur)</t>
  </si>
  <si>
    <t>Au moins 50 cellules de régénéra-tion par ha (en moyenne tous les 15 m). Mélange conforme au but</t>
  </si>
  <si>
    <t>Mise à la ligne: alt - retour</t>
  </si>
  <si>
    <t xml:space="preserve"> - Parcelle représentative des forêts FFPP du Jb</t>
  </si>
  <si>
    <t>FFPP, chutes de pierres</t>
  </si>
  <si>
    <t>ligne CFF en dessous</t>
  </si>
  <si>
    <t>Total m3</t>
  </si>
  <si>
    <t>59V Arolière à Myrtille (Arolières et mélézins de l’étage subalpin supérieur)</t>
  </si>
  <si>
    <t>Au moins 30 cellules de régénéra-tion par ha (en moyenne tous les 19 m). Mélange conforme au but</t>
  </si>
  <si>
    <t>59* Mélézin à Rhododendron (Arolières et mélézins de l’étage subalpin supérieur)</t>
  </si>
  <si>
    <t>mél 50 - 90 %
sorb’oi 10 - 50 %</t>
  </si>
  <si>
    <t xml:space="preserve">Arbres isolés  </t>
  </si>
  <si>
    <t>Endroits avec matière minérale
tous les 15 m (50/ha)</t>
  </si>
  <si>
    <t>Mélèzes sur la matière minérale</t>
  </si>
  <si>
    <t>60 Pessière à hautes herbes typique (Forêts résineuses de l’étage subalpin (sans pineraies ni arolières))</t>
  </si>
  <si>
    <t>ép 70 - 100 %
sorb’oi, au’v semenciers - 30 %</t>
  </si>
  <si>
    <t>Bois en décomposition tous les 10 m (100 emplacements par ha)</t>
  </si>
  <si>
    <t>60A Pessière à hautes herbes avec Athyrium alpestre (Forêts résineuses de l’étage subalpin)</t>
  </si>
  <si>
    <t>60E Pessière à hautes herbes avec Prêle (Forêts résineuses de l’étage subalpine)</t>
  </si>
  <si>
    <t>Bois en décomposition tous les 12 m (80 emplacements par ha)</t>
  </si>
  <si>
    <t>60* Pessière à Calamagrostide bigarrée (Forêts résineuses de l’étage subalpine)</t>
  </si>
  <si>
    <t>Par petits collectifs ou par collectifs, évent. par pieds isolés</t>
  </si>
  <si>
    <t>Longueur min. des couronnes ½ 
Troncs en général d’aplomb, bien enracinés; au max. quelques arbres fortement penchés</t>
  </si>
  <si>
    <t>61 Pineraie à Molinie (Pineraies (pin sylvestre))</t>
  </si>
  <si>
    <t>Aucune exigence n’a été formulée pour cette station. (Motif: voir rubrique «Sylviculture» Annexe 2B S. 187)</t>
  </si>
  <si>
    <t>62 Pineraie à Orchidées (Pineraies (pins sylvestres))</t>
  </si>
  <si>
    <t>pin’s 50 - 95 %
feuillus 5 - 50 %
ép 0 - 20 %</t>
  </si>
  <si>
    <t>Par pieds isolés, tout au plus par petits collectifs</t>
  </si>
  <si>
    <t>Longueur min. des couronnes ½
Au max. la moitié des couronnes très asymétriques.
Troncs en général d’aplomb, bien enracinés; au max. quelques arbres fortement penché</t>
  </si>
  <si>
    <t>Surface avec forte concurrence de la végétation &lt; 2/3</t>
  </si>
  <si>
    <t>Sur matière minérale dans les
trouées</t>
  </si>
  <si>
    <t>65 Pineraie à Bruyère (Pineraies (pins sylvestres))</t>
  </si>
  <si>
    <t>pin’s 50 - 95 %
feuillus
et gros buissons 5 - 50 %
ép, sa, mél 0 - 20 %</t>
  </si>
  <si>
    <t>65* Pineraie à Bugrane (Pineraies (pins sylvestres)</t>
  </si>
  <si>
    <t>pin’s 50 - 95 %
feuillus 5 - 50 %
ép, mél 0 - 20 %</t>
  </si>
  <si>
    <t>Par pieds isolés</t>
  </si>
  <si>
    <t>Sur matière minérale en lisière</t>
  </si>
  <si>
    <t>67 Pineraie de montagne à Bruyère (Pineraies de montagne)</t>
  </si>
  <si>
    <t>Aucune exigence n’a été formulée pour cette station. (Motif: voir rubrique «Sylviculture» Annexe 2B S. 199)</t>
  </si>
  <si>
    <t>68 Pineraie à Callune (Pineraies (pins sylvestres))</t>
  </si>
  <si>
    <t>pin’s 60 - 95 %
feuillus 5 - 40 %
ép, mél, pin’m, sa 0 - 30 %</t>
  </si>
  <si>
    <t>68* Pineraie à Airelle (Pineraies (pins sylvestres))</t>
  </si>
  <si>
    <t>pin’s 70 - 95 %
feuillus 5 - 30 %
mél, ar, ép, pin’m 0 - 20 %</t>
  </si>
  <si>
    <t>69 Pineraie de montagne à Rhododendron cilié (Pineraies de montagne)</t>
  </si>
  <si>
    <t>Aucune exigence n’a été formulée pour cette station. (Motif: voir rubrique «Sylviculture» Annexe 2B S. 200)</t>
  </si>
  <si>
    <t>70 Pineraie de montagne à Rhododendron ferrugineux (Pineraies de montagne)</t>
  </si>
  <si>
    <t>Aucune exigence n’a été formulée pour cette station. (Motif: voir rubrique «Sylviculture» Annexe 2B S. 201)</t>
  </si>
  <si>
    <t>H 23?</t>
  </si>
  <si>
    <t>Relevé de la surface par GPS</t>
  </si>
  <si>
    <t>Mise des points de photos par estimation</t>
  </si>
  <si>
    <t>Frê</t>
  </si>
  <si>
    <t>Chêne</t>
  </si>
  <si>
    <t>Tilleul</t>
  </si>
  <si>
    <t>Récap. inventaire des pces en sylves.</t>
  </si>
  <si>
    <t>71 Pineraie de montagne à Sphaigne (Stations forestières particulières)</t>
  </si>
  <si>
    <t>Aucune exigence n’a été formulée pour cette station. (Motif: voir rubrique «Sylviculture» Annexe 2B S. 222)</t>
  </si>
  <si>
    <t>72 Arolière des Alpes du Nord (Arolières et mélézins de l’étage subalpin supérieur)</t>
  </si>
  <si>
    <t>Aucune exigence n’a été formulée pour cette station. (Motif: voir rubrique «Sylviculture» Annexe 2B S. 18)</t>
  </si>
  <si>
    <t>Lieu:</t>
  </si>
  <si>
    <t>Date:</t>
  </si>
  <si>
    <t>Auteur:</t>
  </si>
  <si>
    <t>Commune:</t>
  </si>
  <si>
    <t>Texte</t>
  </si>
  <si>
    <t xml:space="preserve">NaiS / Formulaire 1 </t>
  </si>
  <si>
    <t xml:space="preserve">              Situation </t>
  </si>
  <si>
    <t xml:space="preserve">Commune: </t>
  </si>
  <si>
    <t>Plan de situation</t>
  </si>
  <si>
    <t>Fonction(s) de la forêt</t>
  </si>
  <si>
    <t xml:space="preserve">Type d'objectif  </t>
  </si>
  <si>
    <r>
      <t xml:space="preserve">Motif du choix de cette placette
</t>
    </r>
    <r>
      <rPr>
        <sz val="10"/>
        <rFont val="Arial"/>
        <family val="2"/>
      </rPr>
      <t>(domaine d'application et problématique)</t>
    </r>
    <r>
      <rPr>
        <sz val="10"/>
        <color indexed="10"/>
        <rFont val="Arial"/>
        <family val="2"/>
      </rPr>
      <t xml:space="preserve"> </t>
    </r>
    <r>
      <rPr>
        <b/>
        <sz val="11"/>
        <rFont val="Arial"/>
        <family val="2"/>
      </rPr>
      <t/>
    </r>
  </si>
  <si>
    <r>
      <t>Représentation du peuplement</t>
    </r>
    <r>
      <rPr>
        <b/>
        <sz val="11"/>
        <rFont val="Arial"/>
        <family val="2"/>
      </rPr>
      <t xml:space="preserve"> </t>
    </r>
  </si>
  <si>
    <t>(esquisse profil, bref descriptif)</t>
  </si>
  <si>
    <r>
      <t>Mélange</t>
    </r>
    <r>
      <rPr>
        <sz val="10"/>
        <color indexed="10"/>
        <rFont val="Arial"/>
      </rPr>
      <t xml:space="preserve">
genre et degré</t>
    </r>
  </si>
  <si>
    <r>
      <t xml:space="preserve">Structure, </t>
    </r>
    <r>
      <rPr>
        <sz val="8"/>
        <color indexed="10"/>
        <rFont val="Arial"/>
        <family val="2"/>
      </rPr>
      <t>horizontale</t>
    </r>
    <r>
      <rPr>
        <b/>
        <sz val="10"/>
        <color indexed="10"/>
        <rFont val="Arial"/>
      </rPr>
      <t xml:space="preserve"> </t>
    </r>
    <r>
      <rPr>
        <sz val="10"/>
        <color indexed="10"/>
        <rFont val="Arial"/>
      </rPr>
      <t xml:space="preserve">
degré de couverture
nombre de tiges
largeur des trouées</t>
    </r>
  </si>
  <si>
    <r>
      <t>Éléments stabilisateurs</t>
    </r>
    <r>
      <rPr>
        <sz val="10"/>
        <color indexed="10"/>
        <rFont val="Arial"/>
      </rPr>
      <t xml:space="preserve">
développe. houppier
coeff. élancement
diamètre visé</t>
    </r>
  </si>
  <si>
    <r>
      <t xml:space="preserve">Rajeunissement
</t>
    </r>
    <r>
      <rPr>
        <sz val="10"/>
        <color indexed="10"/>
        <rFont val="Arial"/>
      </rPr>
      <t>lit de germination</t>
    </r>
  </si>
  <si>
    <r>
      <t>Rajeunissement</t>
    </r>
    <r>
      <rPr>
        <sz val="10"/>
        <color indexed="10"/>
        <rFont val="Arial"/>
      </rPr>
      <t xml:space="preserve">
recrû initial </t>
    </r>
  </si>
  <si>
    <r>
      <t>Rajeunissement</t>
    </r>
    <r>
      <rPr>
        <sz val="10"/>
        <color indexed="10"/>
        <rFont val="Arial"/>
      </rPr>
      <t xml:space="preserve">
recrû initial</t>
    </r>
  </si>
  <si>
    <r>
      <t xml:space="preserve">Chutes de pierres / Zone de déclenchement / Moyenne </t>
    </r>
    <r>
      <rPr>
        <b/>
        <sz val="10"/>
        <rFont val="Arial"/>
        <family val="2"/>
      </rPr>
      <t/>
    </r>
  </si>
  <si>
    <t>Pas d’arbres instables ni lourds</t>
  </si>
  <si>
    <r>
      <t>Chutes de pierres / Zone de transit / Grande / ≤ 0.05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bis 40 cm Ø</t>
    </r>
  </si>
  <si>
    <t>Diamètre cible approprié / Diamètre minimal jusqu’à 20 cm DHP</t>
  </si>
  <si>
    <r>
      <t>Chutes de pierres / Zone de transit / Grande / 0.05 à 0.20 m</t>
    </r>
    <r>
      <rPr>
        <vertAlign val="superscript"/>
        <sz val="10"/>
        <color indexed="10"/>
        <rFont val="Arial"/>
      </rPr>
      <t>3 /</t>
    </r>
    <r>
      <rPr>
        <sz val="10"/>
        <color indexed="10"/>
        <rFont val="Arial"/>
      </rPr>
      <t>40 - 60 cm Ø</t>
    </r>
  </si>
  <si>
    <t>Diamètre cible approprié / 
Diamètre minimal 20-35 cm DHP</t>
  </si>
  <si>
    <r>
      <t>Chutes de pierres / Zone de transit / Grande  / 0.20 à 5.00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60 bis 180 cm Ø</t>
    </r>
  </si>
  <si>
    <t>Diamètre cible approprié / Diamètre minimal au-dessus 35 cm DHP</t>
  </si>
  <si>
    <t>Chutes de pierres / Zone d’atterrissement et de dépôt / Grande</t>
  </si>
  <si>
    <t>Diamètre cible approprié / Diamètre minimal jusqu’à 20 cm DHP / Bois au sol et souches hautes: comme complément aux arbres sur pied</t>
  </si>
  <si>
    <t>Avalanches / Zone déclench. / Grande / Forêts rés. subalp. et ht-mont. / forêts mél. dès 30°, f. rés. à aiguilles persist. / dès 35°</t>
  </si>
  <si>
    <t>Avalanches / Zone déclench. / Moyenne / Forêts feuillues et f. mélangées étages montagnards supérieur et inférieur / dès 35°</t>
  </si>
  <si>
    <t>Glissements de terrain, érosion, laves torrentielles / Zone de glissement /  Grande / glissements de faible profondeur</t>
  </si>
  <si>
    <t>Glissements de terrain, érosion, laves torrentielles / Zone d’infiltration / Moyenne / glissements moyennement profonds ou profonds</t>
  </si>
  <si>
    <t>Glissements de terrain, érosion, laves torrentielles / Zone d’infiltration / Faible / glissements moyennement profonds ou profonds</t>
  </si>
  <si>
    <t>Régénération assurée à long terme</t>
  </si>
  <si>
    <t>Torrents, crues Bassin versant / Grande / sur les types de stations de la classe 1</t>
  </si>
  <si>
    <t>Degré de recouvrement des couronnes dès le stade du perchis toujours ≥ 60%; Exigences minimales atteintes en fonction du type de station</t>
  </si>
  <si>
    <t>Torrents, crues Bassin versant / Moyenne / sur les types de stations de la classe 2</t>
  </si>
  <si>
    <t>Degré de couverture des couronnes dès le stade du perchis  toujours ≥ 50%; Exigences minimales atteintes en fonction du type de station</t>
  </si>
  <si>
    <t>Torrents, crues Bassin versant  / Faible / sur les types de stations de la classe 3</t>
  </si>
  <si>
    <t>Rajeunissement assuré durablement</t>
  </si>
  <si>
    <t>Torrents, crues Bassin versant / Très faible / sur les types de stations de la classe 4</t>
  </si>
  <si>
    <t>Pas d’exigences</t>
  </si>
  <si>
    <t>Torrents, crues / Forêts riveraines sur les berges des cours d’eau / Faible à fort</t>
  </si>
  <si>
    <t>Pas d’arbres instables ni de troncs au sol non stabilisé</t>
  </si>
  <si>
    <r>
      <t>Mischung</t>
    </r>
    <r>
      <rPr>
        <sz val="10"/>
        <rFont val="Arial"/>
      </rPr>
      <t xml:space="preserve">
Art und Grad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</si>
  <si>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vertikal</t>
    </r>
    <r>
      <rPr>
        <sz val="10"/>
        <rFont val="Arial"/>
      </rPr>
      <t xml:space="preserve">
BHD Steuerung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</si>
  <si>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horizontal</t>
    </r>
    <r>
      <rPr>
        <sz val="10"/>
        <rFont val="Arial"/>
      </rPr>
      <t xml:space="preserve">
Deckungsgrad
Stammzahl
Lückenbreite</t>
    </r>
  </si>
  <si>
    <r>
      <t>Stabilitätsträger</t>
    </r>
    <r>
      <rPr>
        <sz val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</si>
  <si>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rFont val="Arial"/>
        <family val="2"/>
      </rPr>
      <t xml:space="preserve">
Keimbett</t>
    </r>
  </si>
  <si>
    <r>
      <t>Verjüngung</t>
    </r>
    <r>
      <rPr>
        <sz val="10"/>
        <rFont val="Arial"/>
      </rPr>
      <t xml:space="preserve">
Anwuchs</t>
    </r>
  </si>
  <si>
    <r>
      <t>Verjüngung</t>
    </r>
    <r>
      <rPr>
        <sz val="10"/>
        <rFont val="Arial"/>
        <family val="2"/>
      </rPr>
      <t xml:space="preserve">
Aufwuchs</t>
    </r>
  </si>
  <si>
    <t>Placette témoin no</t>
  </si>
  <si>
    <t>Relevé par :</t>
  </si>
  <si>
    <t>1h Hêtraie à Luzule des forêts typique, var. d’altitude (Hêtraies à Sapin de l’étage montagnard supérieur)</t>
  </si>
  <si>
    <t>hê 30 - 80 %
sa 10 - 60 %
ép 0 - 30 %
Avalanches: Résineux à aiguilles
persistantes 30 - 70 %</t>
  </si>
  <si>
    <t>Suffi samment d’arbres susceptibles de se développer dans au moins 2 classes de diamètres différentes par ha</t>
  </si>
  <si>
    <t>Longueur de couronne sa au moins 2/3, ép au moins ½
Coefficient d’élancement &lt; 80
Troncs d’aplomb, bien enracinés; au max. quelques arbres fortement penchés</t>
  </si>
  <si>
    <t>Surface avec forte concurrence de la végétation &lt; 1/3</t>
  </si>
  <si>
    <t>Au moins 5 hêtres / sapins par are (en moyenne tous les 4,5 m) avec un degré de recouvrement &lt; 0,6</t>
  </si>
  <si>
    <t>Au moins 1 collectif par ha (2-5 a en moyenne tous les 100 m) ou degré de recouvrement d’au moins 4%
Mélange conforme au but</t>
  </si>
  <si>
    <t>3 Hêtraie à Luzule blanc-de-neige typique (Hêtraies de l’étage montagnard inférieur)</t>
  </si>
  <si>
    <t>Au moins la moitié des couronnes de forme régulière.
Troncs d’aplomb, bien enracinés; au max. quelques arbres fortement penchés</t>
  </si>
  <si>
    <t xml:space="preserve">Surface avec forte concurrence de la végétation ou dense couverture de moder &lt; ½ </t>
  </si>
  <si>
    <t>Dans les trouées à partir de 1-2 longueurs d’arbre, aussi rejets de souches.</t>
  </si>
  <si>
    <t>Au moins 1 collectif par ha (2-5 a, en moyenne tous les 100 m) ou degré de recouvrement d’au moins 3 %
Mélange conforme au but</t>
  </si>
  <si>
    <t>4 Hêtraie à Luzule blanc-de-neige riche en fougères (Hêtraies de l’étage montagnard inférieur)</t>
  </si>
  <si>
    <t>feuillus 40 - 100 %
hê 30 - 90 %
sa semenciers - 60 %
mél semenciers - 30 %
ép 0 - 30 %</t>
  </si>
  <si>
    <t>7a Hêtraie à Aspérule typique (Hêtraies mixtes de l’étage submontagnard)</t>
  </si>
  <si>
    <t>feuillus 70 - 100 %
hê 30 - 100 %
ép 0 - 10 %</t>
  </si>
  <si>
    <t>Surface avec forte concurrence
de la végétation &lt; 1/3</t>
  </si>
  <si>
    <t>7S Hêtraie à Aspérule avec Épiaire des forêts (Hêtraies mixtes de l’étage submontagnard)</t>
  </si>
  <si>
    <t>feuillus 80 - 100 %
hê 30 - 100 %
ér’s, fr semenciers - 70 %
ép 0 - 10 %</t>
  </si>
  <si>
    <t>Au moins 10 hêtres par are (en moyenne tous les 3,5 m) avec un degré de recouvrement &lt; 0,8; érable,
frêne dans les trouées</t>
  </si>
  <si>
    <t>8a Hêtraie à Millet typique (Hêtraies de l’étage montagnard inférieur)</t>
  </si>
  <si>
    <t>feuillus 60 - 100 %
hê 50 - 100 %
sa semenciers - 40 %
ép 0 - 30 %</t>
  </si>
  <si>
    <t>8S Hêtraie à Millet avec Épiaire des forêts (Hêtraies de l’étage montagnard inférieur)</t>
  </si>
  <si>
    <t>8* Hêtraie à Millet avec Blechnum en épi (Hêtraies de l’étage montagnard inférieur)</t>
  </si>
  <si>
    <t>sa 30 - 60 %
feuillus 40 - 70 %
hê 30 - 70 %
ép 0 - 30 %</t>
  </si>
  <si>
    <t>9a Hêtraie à Pulmonaire typique (Hêtraies mixtes de l’étage submontagnard)</t>
  </si>
  <si>
    <t>9W Hêtraie à Pulmonaire avec Laiche glauque (Hêtraies mixtes de l’étage submontagnard)</t>
  </si>
  <si>
    <t>feuillus 70 - 100 %
hê 30 - 100 %
ér’s semenciers - 70 %
ép 0 - 10 %</t>
  </si>
  <si>
    <t>10a Hêtraie à Pulmonaire avec Mélitte (Hêtraies mixtes de l’étage submontagnard)</t>
  </si>
  <si>
    <t>2 A</t>
  </si>
  <si>
    <t>feuillus 70 - 100 %
hê 50 - 100 %
ép et sa 0 - 10 %</t>
  </si>
  <si>
    <t>Suffi samment d’arbres susceptibles de se développer dans au moins 3 classes de diamètres différentes par ha</t>
  </si>
  <si>
    <t>Présent dans les trouées</t>
  </si>
  <si>
    <t>Au moins 2 collectifs par ha (2-5 a, en moyenne tous les 75 m) ou degré de recouvrement d’au moins 4 %
Mélange conforme au but</t>
  </si>
  <si>
    <t>10w Hêtraie à Pulmonaire avec Mélitte, var. à Laiche glauque (Hêtraies mixtes de l’étage submontagnard)</t>
  </si>
  <si>
    <t>feuillus 70 - 100 %
hê 50 - 100 %
ér’s semenciers - 50 %
ép et sa 0 - 10 %</t>
  </si>
  <si>
    <t>11 Hêtraie à Gouet (Hêtraies mixtes de l’étage submontagnard)</t>
  </si>
  <si>
    <t>Au moins 10 hêtres par  are (en moyenne tous les 3,5 m) avec un degré de recouvrement &lt; 0,8; érable,
frêne dans les trouées</t>
  </si>
  <si>
    <t>12a Hêtraie à Dentaire typique (Hêtraies de l’étage montagnard inférieur)</t>
  </si>
  <si>
    <t>12e Hêtraie à Dentaire avec Laiche blanche (Hêtraies de l’étage montagnard inférieur)</t>
  </si>
  <si>
    <t xml:space="preserve">feuillus 60 - 100 %
hê 50 - 100 %
pin’s, if 0 - 40 %
sa semenciers - 10 %
</t>
  </si>
  <si>
    <t>Par pieds isolés, évent. par petits collectifs</t>
  </si>
  <si>
    <t>12S Hêtraie à Dentaire avec Épiaire des forêts (Hêtraies de l’étage montagnard inférieur)</t>
  </si>
  <si>
    <t>Pces &gt; 26 cm</t>
  </si>
  <si>
    <t>Pces &lt; 24 cm</t>
  </si>
  <si>
    <t>Total pces</t>
  </si>
  <si>
    <t>% des essences</t>
  </si>
  <si>
    <t>% des sylves</t>
  </si>
  <si>
    <t>12w  Hêtraie à Dentaire avec Laiche glauque (Hêtraies de l’étage montagnard inférieur)</t>
  </si>
  <si>
    <t>feuillus 60 - 100 %
hê 50 - 100 %
pin’s, if 0 - 40 %
sa semenciers - 10 %
ér’s semenciers - 50 %</t>
  </si>
  <si>
    <t>12* Hêtraie mésophile insubrienne sur calcaire (Hêtraies de l’étage montagnard inférieur)</t>
  </si>
  <si>
    <t>feuillus 90 - 100 %
hê 50 - 100 %
ti, ér, or, ostrya, ali’bl,
sorb’oi, houx semenciers - 50 %
sa 0 - 10 %</t>
  </si>
  <si>
    <t>Suffi samment d’arbres susceptibles de se développer au moins dans 2 classes de diamètre différentes par ha</t>
  </si>
  <si>
    <t>Au moins la moitié des couronnes symétriques.
Troncs d’aplomb, bien enracinés; au max. quelques arbres fortement penchés</t>
  </si>
  <si>
    <t>Si degré de recouvrement &lt; 0,7: au moins 5 hêtres par a (en moyenne tous les 4,5 m), tilleul et érable présents dans les trouées</t>
  </si>
  <si>
    <t>Au moins 1 collectif/ha (2 - 5 a, en moyenne tous les 100 m) ou degré de recouvrement d’au moins 3 %.
Mélange conforme au but</t>
  </si>
  <si>
    <t>12*h Hêtraie insubrienne sur calcaire, variante d’altitude (Hêtraies à Sapin de l’étage montagnard supérieur)</t>
  </si>
  <si>
    <t>feuillus 50 - 90 %
hê 30 - 80 %
ér’s, ali’bl, etc. 10 - 40 %
sa, mél 0 - 30 %</t>
  </si>
  <si>
    <t>Au moins la moitié des couronnes symétriques.
Troncs d’aplomb, bien enracinés; au max.quelques arbres fortement penchés</t>
  </si>
  <si>
    <t>Si degré de recouvrement &lt; 0,6: au moins 5 hêtres/sapins par a (en moyenne tous les 4,5 m).
Érable présent dans les trouées</t>
  </si>
  <si>
    <t>Au moins 2 collectifs/ha (2 - 5 a, en moyenne tous les 75 m) ou degré de recouvrement d’au moins 5 %
Mélange conforme au but</t>
  </si>
  <si>
    <t>13a Hêtraie à Tilleul typique (Hêtraies de l’étage montagnard inférieur)</t>
  </si>
  <si>
    <t>feuillus 80 - 100 %
hê 50 - 100 %
ti, ér’s, fr 10 - 40 %
sa 0 - 20 %
ép 0 - 10 %</t>
  </si>
  <si>
    <t>Au moins 5 hêtres par are (en moyenne tous les 4,5 m) avec un degré de recouvrement &lt; 0,7; tilleul, érable dans les trouées</t>
  </si>
  <si>
    <t>13e Hêtraie à Tilleul avec Laiche blanche (Hêtraies de l’étage montagnard inférieur)</t>
  </si>
  <si>
    <t>feuillus 90 - 100 %
hê 50 - 100 %
ti, ér’s semenciers- 30 %
pin, sa, ép 0 - 10 %</t>
  </si>
  <si>
    <t>13eh Hêtraie à Adénostyle avec Seslérie (Hêtraies à Sapin de l’étage montagnard supérieur)</t>
  </si>
  <si>
    <t>Au moins la moitié des couronnes de forme régulière
Troncs d’aplomb, bien enracinés; au max. quelques arbres fortement penchés</t>
  </si>
  <si>
    <t>Au moins 5 hêtres / sapins par are (en moyenne tous les 4,5 m) avec un degré de recouvrement &lt; 0,6
Érable dans les trouées</t>
  </si>
  <si>
    <t>Au moins 2 collectifs par ha (tous les 2-5 a, tous les 75 m en moyenne) ou degré de recouvrement d’au moins 5%. Mélange conforme au but</t>
  </si>
  <si>
    <t>13h Hêtraie à Adénostyle typique (Hêtraies à Sapin de l’étage montagnard supérieur)</t>
  </si>
  <si>
    <t>feuillus 50 - 90 %
hê 30 - 60 %
ér, ali’bl etc. 10 - 40 %
sa 10 - 40 %
ép 0 - 30 %</t>
  </si>
  <si>
    <t>14 Hêtraie à Laiche typique (Hêtraies mixtes de l’étage submontagnard)</t>
  </si>
  <si>
    <t>14* Hêtraie xérophile insubrienne sur calcair (Hêtraies de l’étage montagnard inférieur)</t>
  </si>
  <si>
    <t>feuillus 90 - 100 %
hê 50 - 100 %
ti, ér semenciers - 30 %
sa 0 - 10 %</t>
  </si>
  <si>
    <t>Au moins 2 collectifs/ha (2 - 5 a, en moyenne tous les 75 m) ou degré de recouvrement d’au moins 4 %.
Mélange conforme au but</t>
  </si>
  <si>
    <t>15 Hêtraie à Laiche avec Laiche des montagnes (Hêtraies mixtes de l’étage submontagnard)</t>
  </si>
  <si>
    <t>17 Hêtraie à If / Hêtraie de pente à Calamagrostide (Hêtraies mixtes de l’étage submontagnard)</t>
  </si>
  <si>
    <t>Au moins la moitié des couronnes de forme régulière.
Troncs en général d’aplomb, bien enracinés; au max. quelques arbres fortement penchés</t>
  </si>
  <si>
    <t>18 Hêtraie à Sapin typique (Hêtraies à Sapin de l’étage montagnard supérieur)</t>
  </si>
  <si>
    <t>Au moins 10 hêtres / sapins par are (en moyenne tous les 3 m) avec un degré de recouvrement &lt; 0,6. Érable sycomore dans les trouées</t>
  </si>
  <si>
    <t>18M Hêtraie à Sapin avec Adénostyle glabre (Hêtraies à Sapin de l’étage montagnard supérieur)</t>
  </si>
  <si>
    <t>18v Hêtraie à Sapin avec Calamagrostide bigarrée et Laiche ferrugineuse (Hêtraies à Sapin de l’étage montagnard supérieur)</t>
  </si>
  <si>
    <t>Arbres isolés et petits collectifs</t>
  </si>
  <si>
    <t>Au max. la moitié des couronnes très asymétriques / Coefficient d’élancement: pas d’indication /
Troncs en général d’aplomb, bien enracinés; au max. quelques arbres fortement penchés</t>
  </si>
  <si>
    <t>Surface avec forte concurrence
de la végétation &lt; ¾</t>
  </si>
  <si>
    <t>Sur au moins 1/10 de la surface</t>
  </si>
  <si>
    <t>Au moins 2 collectifs par ha (2-5 a, en moyenne tous les 75 m) ou degré de recouvrement d’au moins 5%
Mélange conforme au but</t>
  </si>
  <si>
    <t>18w Hêtraie à Sapin avec Calamagrostide bigarrée (Hêtraies à Sapin de l’étage montagnard supérieur)</t>
  </si>
  <si>
    <t>Au moins 2 collectifs par  ha (2-5 a, en moyenne tous les 75 m) ou degré de recouvrement d’au moins 5%
Mélange conforme au but</t>
  </si>
  <si>
    <t>18* Hêtraie à Sapin avec Laiche blanche (Hêtraies à Sapin de l’étage montagnard supérieur)</t>
  </si>
  <si>
    <t>19 Hêtraie à Sapin avec Luzule des forêts (Hêtraies à Sapin de l’étage montagnard supérieur)</t>
  </si>
  <si>
    <t>Au moins 10 hêtres / sapins par are (en moyenne tous les 3 m) avec un degré de recouvrement &lt; 0,6</t>
  </si>
  <si>
    <t>19f Hêtraie à Sapin avec Luzule des forêts, var. sur pseudogley (Hêtraies à Sapin de l’étage montagnard supérieur)</t>
  </si>
  <si>
    <t xml:space="preserve">hê 10 - 40 %
sa 40 - 90 %
ép 0 - 30 %
</t>
  </si>
  <si>
    <t xml:space="preserve">Au moins 5 hêtres / sapins par are (en moyenne tous les 4,5 m) avec un degré de recouvrement &lt; 0,6
</t>
  </si>
  <si>
    <t>19L Hêtraie à Sapin avec Aubours (Hêtraies à Sapin de l’étage montagnard supérieur)</t>
  </si>
  <si>
    <t>20 Hêtraie à Sapin avec hautes herbes (Hêtraies à Sapin de l’étage montagnard supérieur)</t>
  </si>
  <si>
    <t>20E Hêtraie à Sapin avec Hordélyme d’Europe (Hêtraies à Sapin de l’étage montagnard supérieur)</t>
  </si>
  <si>
    <t>hê 10 - 40 %
sa 40 - 90 %
ép 0 - 30 %
20E en Suisse orientale: ér’s, fr, or’m 10 - 50 %</t>
  </si>
  <si>
    <t>Au moins 5 hêtres / sapins  par are (en moyenne tous les 4,5 m) avec un degré de recouvrement &lt; 0,6.
20E en Suisse orientale: ér’s, fr, or’m dans les trouées</t>
  </si>
  <si>
    <t>20* Hêtraie avec Érable, Sapin et hautes herbes (Hêtraies à Sapin de l’étage montagnard supérieur)</t>
  </si>
  <si>
    <t xml:space="preserve">Suffi samment d’arbres susceptibles de se développer au moins dans 2 classes de diamètre différentes par ha
</t>
  </si>
  <si>
    <t>Longueur min. des couronnes: sa 2/3, ép ½ 
Coefficient d’élancement: &lt; 80
Troncs d’aplomb, bien enracinés; au max. quelques arbres fortement penchés</t>
  </si>
  <si>
    <t>Si degré de recouvrement &lt; 0,6: au moins 10 hêtres/sapins par a (en moyenne tous les 3 m).
Érable sycomore présent dans les trouées</t>
  </si>
  <si>
    <t>Au moins 1 collectif/ha (2 - 5 a, en moyenne tous les 100 m) ou degré de recouvrement d’au moins 4 %.
Mélange conforme au but</t>
  </si>
  <si>
    <t>21 Hêtraie à Érable (Forêts de feuillus des étages haut-montagnard et subalpin)</t>
  </si>
  <si>
    <t>ér’s, hê, sorb’oi 50 - 100 %
sa 0 - 50 %
ép 0 - 30 %</t>
  </si>
  <si>
    <t>Suffisamment d’arbres susceptibles de sedévelopper au moins dans 2 classes de diamètre différentes par ha</t>
  </si>
  <si>
    <t>La plupart des troncs bien enracinés; au max. quelques arbres fortement penchés</t>
  </si>
  <si>
    <t>Surface avec forte concurrence de la végétation pour l’érable sycomore &lt; 1/3. Protection contre le glissement et la reptation de la neige (souches, bois mort, pierres, etc.)</t>
  </si>
  <si>
    <t>Au moins 2 collectifs/ha (2 - 5 a, en moyenne tous les 75 m) ou degré de recouvrement d’au moins 6 %. Mélange conforme au but</t>
  </si>
  <si>
    <t>21* Forêt de Sorbiers à Aune vert (Forêts de feuillus des étages haut-montagnard et subalpin)</t>
  </si>
  <si>
    <t>sorb’oi, au’v 70 - 90 %
ér’s, hê, sa, mél 10 - 30 %</t>
  </si>
  <si>
    <t>Au moins 2 collectifs/ha (2 - 5 a, en moyenne tous les 75 m) ou degré de recouvrement d’au moins 6 %.
Mélange conforme au but</t>
  </si>
  <si>
    <t>22 Érablaie à Langue-de-Cerf typique (Stations forestières particulières)</t>
  </si>
  <si>
    <t>feuillus 90 - 100 %
ér 50 - 100 %
ti, fr, or’m 0 - 50 %</t>
  </si>
  <si>
    <t>Troncs en général bien enracinés; au max. quelques arbres fortement penchés</t>
  </si>
  <si>
    <t>Surface à forte concurrence de la végétation &lt; 1/3</t>
  </si>
  <si>
    <t>Dans les trouées</t>
  </si>
  <si>
    <t>Au moins 1 collectif par ha (2-5 a en moyenne tous les 100 m) ou degré de recouvrement d’au moins 3 %.
Mélange conforme au but</t>
  </si>
  <si>
    <t>23 Érablaie à Alisier (Stations forestières particulières)</t>
  </si>
  <si>
    <t>Aucune exigence n’a été formulée pour cette station. (Motif: voir rubrique «Sylviculture» Annexe 2B S. 204)</t>
  </si>
  <si>
    <t>24* Érablaie à Orme (Stations forestières particulières)</t>
  </si>
  <si>
    <t>ér’s, or’m, fr 90 - 100 %
résineux 0 - 10 %</t>
  </si>
  <si>
    <t>Existence de petites stations protégées de l’éboulis. Surface à forte concurrence de la végétation &lt; 1/3</t>
  </si>
  <si>
    <t>Au moins 2 collectifs par ha (2-5 a en moyenne tous les 75 m) ou degré de recouvrement d’au moins 6 %.
Mélange conforme au but</t>
  </si>
  <si>
    <t>25 Tillaie à Aspérule de Turin (Stations forestières particulières)</t>
  </si>
  <si>
    <t>ti, ér, fr, mer, autres feuillus
90 - 100 %</t>
  </si>
  <si>
    <t>Au moins la moitié des couronnes équilibrées. Troncs d’aplomb, en général bien enracinés; au max. quelques arbres fortement penchés</t>
  </si>
  <si>
    <t>Existence de petites stations protégées de l’éboulis. Surface à forte concurrence de la végétation vis-à-vis du frêne &lt; 1/3</t>
  </si>
  <si>
    <t>25B Tillaie insubrienne à Aspérule de Turin (Stations forestières particulières)</t>
  </si>
  <si>
    <t>ti 40 - 80 %
autres feuillus 10 - 60 %
rob 0 - 10 %
laurier, houx, semenciers 0 - 30 %</t>
  </si>
  <si>
    <t>25* Tillaie à Érable  (Stations forestières particulières)</t>
  </si>
  <si>
    <t>ti, ér, fr, ch, mer, ali’bl
autres feuillus 90 - 100 %</t>
  </si>
  <si>
    <t>PV de relevé de contrôle de surface FFPP</t>
  </si>
  <si>
    <t>Lieu-dit:</t>
  </si>
  <si>
    <t>Echelle</t>
  </si>
  <si>
    <t>m /terrain</t>
  </si>
  <si>
    <t>mm/carte</t>
  </si>
  <si>
    <t>Genre de travail:</t>
  </si>
  <si>
    <t>rien</t>
  </si>
  <si>
    <t>Date du relevé:</t>
  </si>
  <si>
    <t>Par:</t>
  </si>
  <si>
    <t>No de décompte:</t>
  </si>
  <si>
    <t>Distance terrain</t>
  </si>
  <si>
    <t>Long.</t>
  </si>
  <si>
    <t>GPS</t>
  </si>
  <si>
    <t>Point no</t>
  </si>
  <si>
    <t>Coordonnées et direction</t>
  </si>
  <si>
    <t>Pente</t>
  </si>
  <si>
    <t xml:space="preserve">sur </t>
  </si>
  <si>
    <t xml:space="preserve">à </t>
  </si>
  <si>
    <t>s/carte</t>
  </si>
  <si>
    <t>Mark</t>
  </si>
  <si>
    <t xml:space="preserve"> %</t>
  </si>
  <si>
    <t>terrain</t>
  </si>
  <si>
    <t>plat</t>
  </si>
  <si>
    <t>en</t>
  </si>
  <si>
    <t>Grades</t>
  </si>
  <si>
    <t>Autre</t>
  </si>
  <si>
    <t>PYV</t>
  </si>
  <si>
    <t>Mètres</t>
  </si>
  <si>
    <t>mm</t>
  </si>
  <si>
    <t>Renseignements entre les points</t>
  </si>
  <si>
    <t>Pente du terrain</t>
  </si>
  <si>
    <t>%</t>
  </si>
  <si>
    <t>Longueur sur le terrain L</t>
  </si>
  <si>
    <t>Longueur projetée d</t>
  </si>
  <si>
    <t>PV de relevé de contrôle de surface FFPP pour le dessin</t>
  </si>
  <si>
    <t>Données pour  le report des coordonnées sur le programme carte</t>
  </si>
  <si>
    <t>Point</t>
  </si>
  <si>
    <t>Coordonnées</t>
  </si>
  <si>
    <t>no</t>
  </si>
  <si>
    <t>feuillus 60 - 80 % / hê 30 - 90 %
résineux 0 - 40 %
sa semenciers - 40 %
mél semenciers - 30 %
ép 0 - 30 %</t>
  </si>
  <si>
    <t>feuillus 80 - 100 % / hê 40 - 100 %
ér’s, fr semenciers - 60 %
sa semenciers - 20 %
ép 0 - 20 %</t>
  </si>
  <si>
    <t>feuillus 50 - 90 % / hê 30 - 60 %
ér, ali’bl etc. 10 - 40 %
sa 0 - 40 %
ép 0 - 30 %
pin’s 0 - 10 %</t>
  </si>
  <si>
    <t>feuillus 70 - 100 % / hê 50 - 100 %
ér’s semenciers - 50 %
ép 0 - 10 %
sa 0 - 20 %
if 0 - 20 %</t>
  </si>
  <si>
    <t>hê 30 - 80 % / sa 10 - 60 %
ép 0 - 30 % / ér’s semenciers - 60 %
Glissement: sa 20 - 60 %
Avalanches: Résineux à aiguilles
persistantes 30 - 70 %</t>
  </si>
  <si>
    <t>hê 30 - 80 % / sa 20 - 50 %
ép 0 - 40 % / ér’s, fr, ali’bl, sorb’oi, au’b
semenciers - 50 %
Avalanches:Résineux à aiguilles
persistantes 30 - 70 %</t>
  </si>
  <si>
    <t>hê 30 - 80 % / sa 20 - 50 %
ép 0 - 40 % / ér’s, fr, ali’bl, sorb’oi, au’b
semenciers - 50 %
Avalanches: Résineux à aiguilles
persistantes 30 - 70 %</t>
  </si>
  <si>
    <t>hê 30 - 90 % / sa 10 - 60 %
ép 0 - 40 % / ér’s, fr, ali’bl,
sorb’oi semenciers - 60 %
Avalanches: Résineux à aiguilles
persistantes 30 - 70 %</t>
  </si>
  <si>
    <t>hê 30 - 80 % / sa 10 - 60 %
ép 0 - 30 % 
Glissement: sa 20 - 60 %
Avalanches: Résineux à aiguilles
persistantes 30 - 70 %</t>
  </si>
  <si>
    <t>hê 30 - 80 % / sa 10 - 60 %
ép 0 - 30 % / mél ér’s, sorb’oi, aubours
semenciers - 40 %
Avalanches: Résineux à aiguilles
persistantes 30 - 70 %</t>
  </si>
  <si>
    <t>hê 30 - 80 %/sa semenc. - 60 %/ér’s semenc. - 50 %
Région «5a avec épicéa»: ép 0-30 % / Région «5a en bordure de la limite de l’aire de répartition de l’épicéa»:
ép 0 - 20 % / Région 5b: ép 0 - 10 %
Avalanches: résineux à feuillage persistant 30 - 70 %</t>
  </si>
  <si>
    <t>Aire principale:
sa 40 - 90 % / ép 10 - 60 %
sorb’oi semenciers - 20 %
montagnard supérieur:
hê semenciers - 20 %</t>
  </si>
  <si>
    <t>Aire principale: in 4, 5a avec ép: sa 40 - 90 % / ép 10 - 60 % / mél 0 - 60 % / sorb’oi, ér’s semenciers - 20 %
Aire principale dans 5a, en bordure de l’aire de l’épicéa: sa 40 - 90 % / ép 0 - 40 % / mél 0 - 60 % / sorb’oi, ér’s, hê semenciers - 20 %</t>
  </si>
  <si>
    <t>m2 par pce</t>
  </si>
  <si>
    <t>m entre les tiges</t>
  </si>
  <si>
    <t>Aire principale: in 4, 5a avec ép: sa 40 - 90 % / ép 10 - 60 % / mél 0 - 60 % / sorb’oi, ér’s semenciers - 20 %
Aire principale dans 5a, en bordure de l’aire de l’épicéa: sa 40 - 90 % / ép 0 - 60 % / mél 0 - 60 % / sorb’oi, ér’s, hê semenciers - 20 %</t>
  </si>
  <si>
    <t>Aire principale dans 4, 5a avec épicéa: sa 30 - 90 % / ép 10 - 60 % / mél, pin’s 0 - 60 % / sorb’oi semenciers - 20 % / Aire principale dans 5a, en bordure de l’aire de l’épicéa: sa 30 - 90 % / ép 0 - 60 % / mél, pin’s 0 - 60 % / sorb’oi; hê semenciers - 20 %</t>
  </si>
  <si>
    <t>Aire principale:
sa 30 - 90 % / ép 10 - 70 %
sorb’oi semenciers
Surtout dans les variantes basiques:
ér’s, au’b, évent. fr semenciers - 30 %</t>
  </si>
  <si>
    <t>Aire principale:
sa 40 - 90 % / ép 10 - 60 %
sorb’oi semenciers
Dans les variantes basiques: ér’s, au’b, évent. fr semenciers - 20 %</t>
  </si>
  <si>
    <t>ép 60 - 100 % / sorb’oi, ali’bl, ér’s, pin semenciers / Alpes intermédiaires (région 2): ép 60 - 90 % / mél 10 - 40 % / Alpes externes (région 1) étage haut-montagnard et montagnard supérieur: ép 60 - 90 % / sa 10 - 40 %</t>
  </si>
  <si>
    <t>ép 60 - 100 % / sorb’oi, ali’bl, ér’s semenciers / Alpes intermédiaires (région 2): ép 60 - 90 % / mé 10 - 40 % / Alpes externes (région 1) étage haut-montagnard: ép 60 - 90 % / sa 10 - 40 %</t>
  </si>
  <si>
    <t>Éminences sans forte concurrence de la végétation et sans couvert
Protection contre le glissement de la neige (souches, bois mort, pierres, etc.)</t>
  </si>
  <si>
    <t>Au moins 10 hêtres par are (en moyenne tous les 3 m) avec un degré de recouvrement &lt; 0,8</t>
  </si>
  <si>
    <t>Au moins 10 hêtres par are (en moyenne tous les 3 m) avec un degré de recouvrement &lt; 0,7</t>
  </si>
  <si>
    <t>Au moins 5 hêtres par are (en moyenne tous les 4,5 m) avec un degré de recouvrement &lt; 0,7</t>
  </si>
  <si>
    <t>Feuille:</t>
  </si>
  <si>
    <t>recto</t>
  </si>
  <si>
    <t xml:space="preserve">Altitude moyenne: </t>
  </si>
  <si>
    <t>Au moins 5 sapins par are (en moyenne tous les 4,5 m) avec  un degré de recouvrement &lt; 0,6; épicéa et sorbier des oiseleurs dans les trouées</t>
  </si>
  <si>
    <t>Au moins 5 sapins par are (en moyenne tous les 4,5 m) avec un degré de recouvrement &lt; 0,6; épicéa et sorbier des oiseleurs dans les trouées</t>
  </si>
  <si>
    <t>Sur au moins 1/3 des endroits favorables à la régénération</t>
  </si>
  <si>
    <t>Pour un degré de recouvrement &lt; 0,6, au moins 5 sapins par a (en moyenne tous les 4,5 m), épicéa dans les trouées</t>
  </si>
  <si>
    <t>Au moins 2 collectifs par ha (2-5 a en moyenne tous les 75 m) ou degré de recouvrement d’au moins 4 %.
Mélange conforme au but</t>
  </si>
  <si>
    <t>26 Frênaie à Érable (Frênaies des étages submontagnard et montagnard inférieur)</t>
  </si>
  <si>
    <t>fr, ér, ch’p, or’m, mer 90 - 100 %
résineux 0 - 10 %</t>
  </si>
  <si>
    <t>Au moins la moitié des couronnes symétriques
Troncs d’aplomb, bien enracinés; au max. quelques arbres fortement penchés</t>
  </si>
  <si>
    <t>Surface avec forte concurrence de la végétation pour l’érable sycomore
&lt; 1/3</t>
  </si>
  <si>
    <t>26h Frênaie à Érable avec Adénostyle (Frênaies de l’étage montagnard supérieur)</t>
  </si>
  <si>
    <t>ér’s, fr, or’m, sorb’oi, au’b 70 - 100 %
sa 0 - 30 %
ép 0 - 10 %</t>
  </si>
  <si>
    <t>Surface avec forte concurrence de la végétationpour l’érable sycomore 
&lt; 1/3</t>
  </si>
  <si>
    <t>27 Frênaie à Laiche avec Prêle géante (Frênaies des étages submontagnard et montagnard inférieur)</t>
  </si>
  <si>
    <t>fr, au’n, ér’s 90 - 100%
résineux 0 - 10 %</t>
  </si>
  <si>
    <t>Au moins la moitié des couronnes symétriques
Troncs en général d’aplomb, bien enracinés; max. quelques arbres fortement penchés</t>
  </si>
  <si>
    <t>Surface avec forte concurrence de la végétation pour le frêne &lt; 1/3</t>
  </si>
  <si>
    <t>27h Frênaie à Laiche avec Adénostyle (Frênaies de l’étage montagnard supérieur)</t>
  </si>
  <si>
    <t>fr, au’b, ér’s 80 - 100 %
sa 0 - 20 %
ép 0 - 5 %</t>
  </si>
  <si>
    <t>Surface avec forte concurrence de la végétationpour le frêne &lt; 1/3</t>
  </si>
  <si>
    <t>27* Aulnaie à Érable (Forêts de feuillus des étages haut-montagnard et subalpin)</t>
  </si>
  <si>
    <t>au’b, ér’s, sorb’oi 80 - 100 %
sa 0 - 20 %
ép 0 - 10 %
Dans la région 4, en-dessous de 1400m:au’b,ér’s,sorb’oi, fr 80-100%</t>
  </si>
  <si>
    <t>Surface avec forte concurrence de la végétation pour l’érable sycomore 
&lt; 1/3</t>
  </si>
  <si>
    <t>Au moins 50 cellules de régénération/ha (en moyenne tous les 15 m).
Mélange conforme au but</t>
  </si>
  <si>
    <t>46 Pessière-Sapinière à Myrtille (Pessières-sapinières de l’étage haut-montagnard)</t>
  </si>
  <si>
    <t>Arbres isolés (sa), troches ou petits collectifs (ép)</t>
  </si>
  <si>
    <t xml:space="preserve"> - Les travaux FFPP seront entrepris en automne 2009</t>
  </si>
  <si>
    <t>Longueur min. des couronnes ½
Coefficient d’élancement &lt; 80
Troncs d’aplomb, bien enracinés; au max. quelques arbres fortement penchés</t>
  </si>
  <si>
    <t>F3, La placette 3A se trouve en dessous du chemin de La Charbonnière (à gauche sur la photo)</t>
  </si>
  <si>
    <t>F3, vu du peuplement avant l'intervention d'automne 2009</t>
  </si>
  <si>
    <t>F4 bas de la placette au niveau du pâturage</t>
  </si>
  <si>
    <t>F4, intérieur de la forêt</t>
  </si>
  <si>
    <t>F5, Au milieu du peuplement avant la coupe 2009</t>
  </si>
  <si>
    <t>F5 Sous étage avant la coupe, il ne peut que difficilement ce développer par rapport à la Futaie</t>
  </si>
  <si>
    <t>Secs</t>
  </si>
  <si>
    <t>Placette 2 total</t>
  </si>
  <si>
    <t>dans le périmètre CFF (périmètre de la placette 2A)</t>
  </si>
  <si>
    <t>La placette 2A se trouve entre le chemin de La Charbonnière et la lisière du pâturage en-dessous (0.28 ha)</t>
  </si>
  <si>
    <t>Bois en décomposition ou petites
éminences avec bosquet de sorbier des oiseleurs ou matière minérale tous les 15 m (50 emplacements par ha) Surface avec forte concurrence
de la végétation &lt; ½</t>
  </si>
  <si>
    <t>Au moins 10 sapins par are (en moyenne tous les 3 m) avec un degré de recouvrement &lt; 0,6; épicéa et sorbier des oiseleurs dans les trouées</t>
  </si>
  <si>
    <t>Au moins 30 cellules de régénéra-tion par ha (en moyenne tous les 19 m) ou degré de recouvrement d’au moins 4 %. Mélange conforme au but</t>
  </si>
  <si>
    <t>46M Pessière-Sapinière à Myrtille, var. sur podzol (Pessières-sapinières de l’étage haut-montagnard)</t>
  </si>
  <si>
    <t xml:space="preserve">Aire principale:
sa 40 - 90 %
ép 10 - 60 %
sorb’oi semenciers - 20 %
</t>
  </si>
  <si>
    <t>46* Pessière-Sapinière à Myrtille avec Sphaignes (Pessières-sapinières de l’étage haut-montagnard)</t>
  </si>
  <si>
    <t>Longueur au moins 2/3
Coefficient d’élancement &lt; 80
Troncs d’aplomb, bien enracinés; au max. quelques arbres fortement penchés</t>
  </si>
  <si>
    <t>47 Pessière-Sapinière à Calamagrostide velue typique (Pessières-sapinières de l’étage haut-montagnard)</t>
  </si>
  <si>
    <t>Surface avec forte concurrence
de la végétation &lt; ½</t>
  </si>
  <si>
    <t>47D Pessière-Sapinière à Calamagrostide velue riche en fougères (Pessières-sapinières de l’étage haut-montagnard)</t>
  </si>
  <si>
    <t>47H Pessière à Hypne cyprès (Stations forestières particulières)</t>
  </si>
  <si>
    <t>ép 50 - 100 %
sorb’oi semenciers
sa, mél 0 - 50 %</t>
  </si>
  <si>
    <t>Petits collectifs, éventuellement arbres isolés</t>
  </si>
  <si>
    <t>Couronnes au moins ½ 
Coefficient d’élancement: &lt; 80
Troncs d' aplomb, en général bien enracinés; au max. quelques arbres fortement penchés</t>
  </si>
  <si>
    <t>Au moins sur 1/10 de la surface</t>
  </si>
  <si>
    <t>Au moins 30 cellules de régénération par ha (en moyenne tous les 19 m) ou degré de recouvrement d’au moins 4 %.
Mélange conforme au but</t>
  </si>
  <si>
    <t>47M Pessière-Sapinière à Calamagrostide velue avec Mélampyre (Pessières-sapinières de l’étage haut-montagnard)</t>
  </si>
  <si>
    <t>Au moins sur 1/20 ha:
sans ensoleillement intensif;
sans couvert;
sans forte concurrence de la végétation</t>
  </si>
  <si>
    <t>47* Sapinière à Mélèze avec Rhododendron (Forêts résineuses de l’étage subalpine)</t>
  </si>
  <si>
    <t>sa 10 - 80 %
mél 10 - 60 %
sorb’oi 10 - 50 %
au’v 0 - 30 %
ép 0 - 30 %</t>
  </si>
  <si>
    <t>Par pieds isolés et par collectifs</t>
  </si>
  <si>
    <t>Longueur min. des couronnes 3/4
Troncs d’aplomb, bien enracinés; au max. quelques arbres fortement penchés</t>
  </si>
  <si>
    <t>Bois en décomposition tous les 12 m (80 emplacements par ha) ou petites éminences avec une faible concurrence de la végétation</t>
  </si>
  <si>
    <t>Au moins 60 cellules de régénéra-tion par ha (en moyenne tous les 13 m). Mélange conforme au but</t>
  </si>
  <si>
    <t>48 Pessière-Sapinière à Asplénium sur gros blocs (Stations forestières particulières)</t>
  </si>
  <si>
    <t>sa 10 - 90 %
ép 10 - 90 %
sorb’oi et ér’s semenciers
dans les stations basses: hê semenciers</t>
  </si>
  <si>
    <t>Petits collectifs ou arbres isolés</t>
  </si>
  <si>
    <t>Couronnes au moins 2/3
Coefficient d’élancement: &lt; 80
Troncs d’aplomb bien enracinés; au max. quelques arbres fortement penchés</t>
  </si>
  <si>
    <t>Tous les 15 m (15 emplacements / ha) bois pourri ou petites éminences avec bosquet de sorbier des oiseleurs</t>
  </si>
  <si>
    <t>49 Pessière-Sapinière à Prêle typique (Pessières-sapinières de l’étage haut-montagnard)</t>
  </si>
  <si>
    <t>Couronnes au moins ½ 
Coefficient d’élancement: &lt; 80
Troncs en général d’aplomb, bien enracinés; au max. quelques arbres fortement penchés</t>
  </si>
  <si>
    <t>Bois en décomposition ou petites éminences avec bosquet de sorbiers des oiseleurs tous les 15 m (50
emplacements par ha)</t>
  </si>
  <si>
    <t>Au moins 10 sapins par are (en moyenne tous les 3 m) sur les éminences acides avec un degré de recouvrement &lt; 0,6; épicéa dans les trouées</t>
  </si>
  <si>
    <t>49* Pessière-Sapinière à Prêle avec Laiche ferrugineuse (Pessières-sapinières de l’étage haut-montagnard)</t>
  </si>
  <si>
    <t>Aire principale:
sa 30 - 90 %
ép 10 - 70 %
sorb’oi semenciers</t>
  </si>
  <si>
    <t>Bois en décomposition ou petites éminences avec bosquet de sorbiers des oiseleurs tous les 15 m (50 emplacements par ha)</t>
  </si>
  <si>
    <t>Si degré de recouvrement &lt; 0,6 aux endroits acides et surélevés: au moins 5 sapins par a (en moyenne tous les 4,5 m) si localement possible, épicéa et sorbier des oiseleurs présents dans les
trouées</t>
  </si>
  <si>
    <t>50 Pessière-Sapinière à Adénostyle typique (Pessières-sapinières de l’étage haut-montagnard)</t>
  </si>
  <si>
    <t>Bois en décomposition ou petites
éminences avec bosquet de sorbier des oiseleurs tous les 15 m (50 emplacements par ha) Surface avec forte concurrence de la végétation &lt; ½</t>
  </si>
  <si>
    <t>50P Pessière-Sapinière à Pétasite (Pessières-sapinières de l’étage haut-montagnard)</t>
  </si>
  <si>
    <t>Aire principale:
sa 30 - 90 %
ép 10 - 70 %
ér’s, sorb’oi, au’v, au’b semenciers - 30 %</t>
  </si>
  <si>
    <t>Longueur min. des couronnes ½
Coefficient d’élancement &lt; 80
Troncs en général d’aplomb, bien enracinés; au max. quelques arbres fortement penchés</t>
  </si>
  <si>
    <t>Bois en décomposition ou petites éminences avec bosquet de sorbiers des oiseleurs tous les 15 m (50 emplacements par ha), sauf aux endroits raides et instables. Surface avec forte concurrence de la végétation &lt; ½</t>
  </si>
  <si>
    <t>Au moins 5 sapins par are (en moyenne tous les 4,5 m) avec un degré de recouvrement &lt; 0,6; épicéa dans les trouées</t>
  </si>
  <si>
    <t>50* Pessière-Sapinière à Adénostyle glabre (Pessières-sapinières de l’étage haut-montagnard)</t>
  </si>
  <si>
    <t>Aire principale:
sa 30 - 90 %
ép 10 - 70 %
sorb’oi, ér’s
semenciers - 30 %</t>
  </si>
  <si>
    <t>51 Pessière-Sapinière à Gaillet typique (Pessières-sapinières de l’étage haut-montagnard)</t>
  </si>
  <si>
    <t>51C Pessière-Sapinière à Gaillet avec noisetier (Pessières-sapinières de l’étage haut-montagnard)</t>
  </si>
  <si>
    <t>Surface avec forte concurrence de la végétation (y c. noisetier) &lt; 2/3</t>
  </si>
  <si>
    <t>52 Pessière-Sapinière à Laiche blanche (Pessières-sapinières de l’étage haut-montagnard)</t>
  </si>
  <si>
    <t>Aire principale:
sa 30 - 90 %
ép 10 - 70 %
mél, pin’s 0 - 30 %
sorb’oi, ali’bl semenciers - 30 %</t>
  </si>
  <si>
    <t>Surface avec forte concurrence de la végétation &lt; ½</t>
  </si>
  <si>
    <t>Surface:</t>
  </si>
  <si>
    <t>m3/ha</t>
  </si>
  <si>
    <t>53 Pessière à Polygale petit buis (Forêts résineuses de l’étage subalpine)</t>
  </si>
  <si>
    <t>Par collectifs, évent. par pieds isolés</t>
  </si>
  <si>
    <t>Longueur min. des couronnes 2/3
Troncs d’aplomb, bien enracinés; au max. quelques arbres fortement penchés</t>
  </si>
  <si>
    <t>Petites stations protégées des mouvements de la neige avec matière minérale ou feuillus tous les 12 m (80 emplacements par ha)</t>
  </si>
  <si>
    <t>Épicéa et sorbier des oiseleurs sur au moins 1/3 des endroits favorables au rajeunissement</t>
  </si>
  <si>
    <t>53* Pessière à Bruyère (Forêts de l’étage haut-montagnard dominées par l’épicéa)</t>
  </si>
  <si>
    <t>ép 20 - 90 %
mél 0 - 50 %
pin’s 10 - 70 %
sorb’oi et ali’bl semenciers - 30 %</t>
  </si>
  <si>
    <r>
      <t xml:space="preserve">Structure, </t>
    </r>
    <r>
      <rPr>
        <sz val="8"/>
        <color indexed="10"/>
        <rFont val="Arial"/>
      </rPr>
      <t>verticale</t>
    </r>
    <r>
      <rPr>
        <sz val="10"/>
        <color indexed="10"/>
        <rFont val="Arial"/>
      </rPr>
      <t xml:space="preserve">
répartition du DHP</t>
    </r>
  </si>
  <si>
    <t xml:space="preserve"> Placette témoin n°:</t>
  </si>
  <si>
    <t>Remarques</t>
  </si>
  <si>
    <t>DF8 contrôle surfaces FFPP</t>
  </si>
  <si>
    <t>Ban communal:</t>
  </si>
  <si>
    <t>Div. et lieu:</t>
  </si>
  <si>
    <t>Placette no:</t>
  </si>
  <si>
    <t>H 14.3</t>
  </si>
  <si>
    <t>Placette no :</t>
  </si>
  <si>
    <t>Date du contrôle:</t>
  </si>
  <si>
    <t>Photo no:</t>
  </si>
  <si>
    <t>Inventaire des volumes en sylves.</t>
  </si>
  <si>
    <t>Lieu :</t>
  </si>
  <si>
    <t>Placette témoin no:</t>
  </si>
  <si>
    <t>Remarques:</t>
  </si>
  <si>
    <t>Résineux pièces</t>
  </si>
  <si>
    <t>Résineux en sylves</t>
  </si>
  <si>
    <t>Tarif résineux Vaudois</t>
  </si>
  <si>
    <t>Tarif Jb Epicéa</t>
  </si>
  <si>
    <t>Tarif Jb Sapin</t>
  </si>
  <si>
    <t>DHP</t>
  </si>
  <si>
    <t>Ep</t>
  </si>
  <si>
    <t>Sa</t>
  </si>
  <si>
    <t>Aut. R.</t>
  </si>
  <si>
    <t>T1</t>
  </si>
  <si>
    <t>T1 / T2</t>
  </si>
  <si>
    <t>T2</t>
  </si>
  <si>
    <t>T2 / T3</t>
  </si>
  <si>
    <t>T4</t>
  </si>
  <si>
    <t>EP faible</t>
  </si>
  <si>
    <t>EP moyen</t>
  </si>
  <si>
    <t>EP fort</t>
  </si>
  <si>
    <t>Sa faible</t>
  </si>
  <si>
    <t>Sa moyen</t>
  </si>
  <si>
    <t>Sa fort</t>
  </si>
  <si>
    <t>Pces</t>
  </si>
  <si>
    <t xml:space="preserve"> &gt; 26 cm</t>
  </si>
  <si>
    <t>Sylves</t>
  </si>
  <si>
    <t>Sylves/pce</t>
  </si>
  <si>
    <t>&lt; 26 cm</t>
  </si>
  <si>
    <t>Total</t>
  </si>
  <si>
    <t>Pièces de feuillus</t>
  </si>
  <si>
    <t>Feuillus en sylves</t>
  </si>
  <si>
    <t>Tarif feuillus Vaudois</t>
  </si>
  <si>
    <t>Tarif Jb Hêtre</t>
  </si>
  <si>
    <t>Hê</t>
  </si>
  <si>
    <t>Ers</t>
  </si>
  <si>
    <t>Aut.f</t>
  </si>
  <si>
    <t>Hê faible</t>
  </si>
  <si>
    <t>Hê moyen</t>
  </si>
  <si>
    <t>Hê fort</t>
  </si>
  <si>
    <t>R + F</t>
  </si>
  <si>
    <t>Placette témoin FFPP</t>
  </si>
  <si>
    <t>Division forestière 8 Jura bernois</t>
  </si>
  <si>
    <t>Surface en ha:</t>
  </si>
  <si>
    <t>ha</t>
  </si>
  <si>
    <t>Date du 1er relevé:</t>
  </si>
  <si>
    <t>Coordonnées du centre:</t>
  </si>
  <si>
    <t xml:space="preserve"> /</t>
  </si>
  <si>
    <t>Altitude:</t>
  </si>
  <si>
    <t>m</t>
  </si>
  <si>
    <t>Déclivité moyenne:</t>
  </si>
  <si>
    <t>Date de la mise à jour:</t>
  </si>
  <si>
    <t>Coordonnées:</t>
  </si>
  <si>
    <t>Déclivité %:</t>
  </si>
  <si>
    <t xml:space="preserve">Annexes: formul. n° 2     n° 3     n° 4     n° 5       Plan 1:5000        Listes des photos       Autres       </t>
  </si>
  <si>
    <t>Au moins 400 arbres/ha avec un dhp &gt; 12 cm / rejets de souches / Pour des trouées dans la ligne de pente / distance entre les troncs &lt; 20 m / Bois au sol et souches hautes: comme complément aux arbres sur pied, si aucun risque de glissement n’est à crain</t>
  </si>
  <si>
    <t>Au moins 300 arbres/ha avec un dhp &gt; 24 cm / rejets de souches / Pour des trouées dans la ligne de pente / distance entre les troncs &lt; 20 m / Bois au sol et souches hautes: comme complément aux arbres sur pied, si aucun risque de glissement n’est à craind</t>
  </si>
  <si>
    <t>Au moins 150 arbres/ha avec un dhp &gt; 136 cm / rejets de souches / Pour des trouées dans la ligne de pente / distance entre les troncs &lt; 20 m / Bois au sol et souches hautes: comme complément aux arbres sur pied, si aucun risque de glissement n’est à crai</t>
  </si>
  <si>
    <t>Au moins 400 arbres/ha avec un dhp &gt; 12 cm / S’il existe des trouées dans la ligne de pente: distance entre les troncs &lt; 20 m / Éventuellement aussi rejets de souche</t>
  </si>
  <si>
    <t>Trouée max. 6a, avec régénération assurée max. 12a / Degré de recouvrement permanent ≥ 40% / Dans les types de stations intermédiaires, il faut tendre vers le mélange d’essences adapté à la station la plus humide</t>
  </si>
  <si>
    <t>Degré de recouvrement permanent ≥ 30 %; Exigences minimales remplies (en rapport avec le type de station)</t>
  </si>
  <si>
    <t>Arbres isolés, voire petits collectifs</t>
  </si>
  <si>
    <t>≥ 30° (58 %) à &lt; 60 m / ≥ 35° (70 %) à &lt; 50 m
≥ 40° (84 %) à &lt; 40 m / ≥ 45° (100 %) à &lt; 30 m
Si la longueur de la trouée dépasse les indications ci-dessus, sa largeur doit être &lt; 15 m
Degré de couverture &gt; 50%</t>
  </si>
  <si>
    <t>≥ 35° (70 %) à &lt; 50 m / ≥ 40° (84 %) à &lt; 40 m
≥ 45° (100 %) à &lt; 30 m / Si la longueur de la trouée dépasse les indications ci-dessus, sa largeur doit être &lt; 5 m / Degré de couverture &gt; 50%</t>
  </si>
  <si>
    <t>pces/ha</t>
  </si>
  <si>
    <t>Longueur de couronne sa au moins 2/3, ép au moins ½ / Coefficient d’élancement &lt; 80 / Troncs d’aplomb, bien enracinés; au max. quelques arbres fortement penchés</t>
  </si>
  <si>
    <t>Longueur de couronne sa au moins 2/3, ép au moins ½ / Coefficient d’élancement &lt; 80
Troncs d’aplomb, bien enracinés; au max. quelques arbres fortement penchés</t>
  </si>
  <si>
    <t>Petites stations avec matière minérale tous les 12 m (80 emplacements par ha).
Protection contre le glissement de la neige (souches, bois mort, pierres, etc.)</t>
  </si>
  <si>
    <t>Suffi samment d’arbres susceptibles de se développer dans au moins 3 classes de
diamètres différentes par ha</t>
  </si>
  <si>
    <t>Par pieds isolés, par petits collectifs et aussi par collectifs</t>
  </si>
  <si>
    <t>Longueur min. des couronnes ½
Troncs d’aplomb, bien enracinés; au
max. quelques arbres fortement penchés</t>
  </si>
  <si>
    <t>Au moins sur 1/20 ha:
sans forte concurrence de la végétation;
sans ensoleillement intensif;
sans couvert;</t>
  </si>
  <si>
    <t>Sur la matière minérale, dans les trouées</t>
  </si>
  <si>
    <t>54 Pessière à Mélique (Forêts de l’étage haut-montagnard dominées par l’épicéa)</t>
  </si>
  <si>
    <t>Récapitulation de l'inventaire</t>
  </si>
  <si>
    <t>2 A  en-dessous du chemin 0.28 ha</t>
  </si>
  <si>
    <t>2 B en-dessus du chemin, total 0.60 ha</t>
  </si>
  <si>
    <t>Placette 2 B</t>
  </si>
  <si>
    <t>Placette 2 A</t>
  </si>
  <si>
    <t>2  (A + B)</t>
  </si>
  <si>
    <t>Total placette FFPP 2 de Renan (A + B) tarifs VD moyen à long et moyen</t>
  </si>
  <si>
    <t>85% 2 B</t>
  </si>
  <si>
    <t>2 (A + B)</t>
  </si>
  <si>
    <t>Surface en ha 2 (A + B)</t>
  </si>
  <si>
    <t>Tarif VD moyen</t>
  </si>
  <si>
    <t>1er inventaire de la surface: le 9 avril 2009</t>
  </si>
  <si>
    <t>2 B</t>
  </si>
  <si>
    <t>ép 50 - 100 %
mél 0 - 50 %
sorb’oi semenciers</t>
  </si>
  <si>
    <t>Longueur min. des couronnes ½
Coefficient d’élancement &lt; 80
Troncs d’aplomb, bien enracinés; au
max. quelques arbres fortement penchés</t>
  </si>
  <si>
    <t>Au moins sur ½ ha:
- sans forte concurrence de la végétation</t>
  </si>
  <si>
    <t>55 Pessière à Véronique (Forêts de l’étage haut-montagnard dominées par l’épicéa)</t>
  </si>
  <si>
    <t>55* Pessière à Luzule blanc-de-neige (Forêts de l’étage haut-montagnard dominées par l’épicéa)</t>
  </si>
  <si>
    <t>ép 50 - 100 %
mél ou pin’s 0 - 50 %
sorb’oi semenciers - 30 %</t>
  </si>
  <si>
    <t>1er inventaire:</t>
  </si>
  <si>
    <t>56 Pessière à Sphaigne typique (Stations forestières particulières)</t>
  </si>
  <si>
    <t>Aucune exigence n’a été formulée pour cette station. (Motif: voir rubrique «Sylviculture» Annexe 2B S. 218)</t>
  </si>
  <si>
    <t>57BI Pessière à Homogyne typique, var. à gros blocs (Stations forestières particulières)</t>
  </si>
  <si>
    <t>ép 100 %
sorb’oi semenciers</t>
  </si>
  <si>
    <t>Suffi samment d’arbres susceptibles de se développer au moins dans 3 classes de diamètre différentes par ha</t>
  </si>
  <si>
    <t>Troches, éventuellement arbres isolés</t>
  </si>
  <si>
    <t>longueur au moins 2/3
Troncs d’aplomb, en général bien enracinés; au max. quelques arbres fortement penchés</t>
  </si>
  <si>
    <t>Tous les 12 m (80 emplacements / ha) bois pourri ou petites éminences avec bosquet de sorbier des oiseleurs</t>
  </si>
  <si>
    <t>Épicéa et sorbier des oiseleurs présents sur au moins 1/3 des emplacements favorables</t>
  </si>
  <si>
    <t>Au moins 60 cellules de régénération par ha (en moyenne tous les 13 m)</t>
  </si>
  <si>
    <t>57C Pessière à Homogyne avec Calamagrostide velue (Forêts résineuses de l’étage subalpin)</t>
  </si>
  <si>
    <t>ép 70 - 100 %
sorb’oi semenciers - 30 %
mél 0 - 30 %</t>
  </si>
  <si>
    <t>Bois en décomposition tous les 10 m (100 emplacements par ha) ou petites éminences avec bosquet de sorbiers des oiseleurs ou matière minérale</t>
  </si>
  <si>
    <t>Au moins 70 cellules de régénéra-tion par ha (en moyenne tous les 12 m). Mélange conforme au but</t>
  </si>
  <si>
    <t>57M Pessière à Homogyne avec Mélampyre (Forêts résineuses de l’étage subalpin)</t>
  </si>
  <si>
    <t>Par collectifs ou par petits collectifs</t>
  </si>
  <si>
    <t>Longueur min. des couronnes ½ 
Troncs d’aplomb, bien enracinés; au max. quelques arbres fortement penchés</t>
  </si>
  <si>
    <t>Matière minérale ou sorbier des oiseleurs: tous les 10 m (100 emplacements/ha)</t>
  </si>
  <si>
    <t>57S Pessière à Homogyne avec Sphaignes (Forêts résineuses de l’étage subalpin)</t>
  </si>
  <si>
    <t>ép 70 - 100 %
sorb’oi semenciers - 30 %</t>
  </si>
  <si>
    <t>Longueur min. des couronnes 2/3
Troncs en général d’aplomb, bien enracinés; au max. quelques arbres fortement penchés</t>
  </si>
  <si>
    <t>Bois en décomposition tous les 12 m (80 emplacements par ha) ou petites éminences avec bosquet de sorbiers des oiseleurs</t>
  </si>
  <si>
    <t>Au moins 60 cellules de régénération par ha (en moyenne tous les 13 m)
Mélange conforme au but</t>
  </si>
  <si>
    <t>57V Pessière à Homogyne typique (Forêts résineuses de l’étage subalpin)</t>
  </si>
  <si>
    <t>58 Pessière à Airelle typique (Forêts résineuses de l’étage subalpine)</t>
  </si>
  <si>
    <t>ép et ar 60 - 100 %
mél 0 - 40 %
sorb’oi semenciers</t>
  </si>
  <si>
    <t>Petites stations avec matière minérale tous les 12 m (80 emplacements par ha). Protection contre le glissement de la neige (souches, bois mort, pierres, etc.)</t>
  </si>
  <si>
    <t>Épicéa sur au moins 1/3 des endroits favorables au rajeunissement</t>
  </si>
  <si>
    <t>58C Pessière à Airelle avec Calamagrostide velue (Forêts résineuses de l’étage subalpine)</t>
  </si>
  <si>
    <t>ép 70 - 100 %
mél 0 - 30 %</t>
  </si>
  <si>
    <t>Renan</t>
  </si>
  <si>
    <t>Droit de Renan</t>
  </si>
  <si>
    <t>Sur le chemin à l'est de la placette</t>
  </si>
  <si>
    <r>
      <t xml:space="preserve">Photo 2 </t>
    </r>
    <r>
      <rPr>
        <i/>
        <sz val="8"/>
        <rFont val="Arial"/>
        <family val="2"/>
      </rPr>
      <t>base de la paroie de rocher</t>
    </r>
  </si>
  <si>
    <r>
      <t xml:space="preserve">Haut Est </t>
    </r>
    <r>
      <rPr>
        <b/>
        <i/>
        <sz val="8"/>
        <color indexed="10"/>
        <rFont val="Arial"/>
        <family val="2"/>
      </rPr>
      <t>photo 1</t>
    </r>
  </si>
  <si>
    <t>Assurage du point 4</t>
  </si>
  <si>
    <t>Assurage du point Est no 4. La limite fait un angle</t>
  </si>
  <si>
    <t>Haut Ouest</t>
  </si>
  <si>
    <t>rochers</t>
  </si>
  <si>
    <t>Sur le chemin à l'ouest de la placette</t>
  </si>
  <si>
    <t>pour contrôle</t>
  </si>
  <si>
    <r>
      <t xml:space="preserve">Sur le chemin à l'est de la placette, </t>
    </r>
    <r>
      <rPr>
        <b/>
        <i/>
        <sz val="8"/>
        <color indexed="10"/>
        <rFont val="Arial"/>
        <family val="2"/>
      </rPr>
      <t>photo 3</t>
    </r>
  </si>
  <si>
    <r>
      <t xml:space="preserve">Barrière pâturage, bas est de la parcelle, </t>
    </r>
    <r>
      <rPr>
        <b/>
        <i/>
        <sz val="8"/>
        <color indexed="10"/>
        <rFont val="Arial"/>
        <family val="2"/>
      </rPr>
      <t>photo 4</t>
    </r>
  </si>
  <si>
    <t>Bas ouest</t>
  </si>
  <si>
    <t>Tariv VD moyen à long</t>
  </si>
  <si>
    <t>Par collectifs et par pieds isolés</t>
  </si>
  <si>
    <t>Petites stations avec matière minérale tous les 10 m (100 emplacements par ha). Protection contre le glissement de la neige (souches, bois mort, pierres, etc.)</t>
  </si>
  <si>
    <t>58L Pessière à Airelle avec Laser (Forêts résineuses de l’étage subalpine)</t>
  </si>
  <si>
    <t>ép et ar 30 - 90 %
mél 10 - 70 %
Avalanches: résineux à aiguilles persistantes 50 - 70 %</t>
  </si>
  <si>
    <t>59 Arolière à Rhododendron (Arolières et mélézins de l’étage subalpin supérieur)</t>
  </si>
  <si>
    <t>ar 50 - 100 %
mél 0 - 50 %
sorb’oi semenciers</t>
  </si>
  <si>
    <t xml:space="preserve">Suffi samment d’arbres susceptibles de se développer dans au moins 3 classes de diamètres différentes par ha
</t>
  </si>
  <si>
    <t>Par pieds isolés mél et par troches ar</t>
  </si>
  <si>
    <t>Longueur min. des couronnes ¾
La plupart des arbres sont bien
enracinés</t>
  </si>
  <si>
    <t>Éminences sans forte concurrence de la végétation</t>
  </si>
  <si>
    <t>Arole et sorbier des oiseleurssur au moins 1/3 des éminences où la régénération est possible</t>
  </si>
  <si>
    <t>Au moins 40 cellules de régénéra-tion par ha (en moyenne tous les 16 m). Mélange conforme au but</t>
  </si>
  <si>
    <t>59A Arolière à Cotonéaster (Arolières et mélézins de l’étage subalpin supérieur)</t>
  </si>
  <si>
    <t>Aucune exigence n’a été formulée pour cette station. (Motif: voir rubrique «Sylviculture» Annexe 2B S. 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</si>
</sst>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82" formatCode="dd/mm/yy;@"/>
    <numFmt numFmtId="190" formatCode="0.0"/>
    <numFmt numFmtId="203" formatCode="0.000"/>
    <numFmt numFmtId="207" formatCode="dd/mm/yyyy;@"/>
  </numFmts>
  <fonts count="64">
    <font>
      <sz val="10"/>
      <name val="Arial"/>
    </font>
    <font>
      <sz val="10"/>
      <name val="Arial"/>
    </font>
    <font>
      <b/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sz val="9"/>
      <name val="Arial"/>
    </font>
    <font>
      <sz val="8"/>
      <name val="Arial"/>
    </font>
    <font>
      <sz val="10"/>
      <color indexed="10"/>
      <name val="Arial"/>
    </font>
    <font>
      <b/>
      <sz val="10"/>
      <color indexed="10"/>
      <name val="Arial"/>
    </font>
    <font>
      <sz val="8"/>
      <color indexed="10"/>
      <name val="Arial"/>
      <family val="2"/>
    </font>
    <font>
      <sz val="11"/>
      <color indexed="10"/>
      <name val="Arial"/>
    </font>
    <font>
      <sz val="8"/>
      <color indexed="10"/>
      <name val="Arial"/>
    </font>
    <font>
      <vertAlign val="superscript"/>
      <sz val="10"/>
      <color indexed="10"/>
      <name val="Arial"/>
    </font>
    <font>
      <sz val="11"/>
      <color indexed="8"/>
      <name val="Arial"/>
    </font>
    <font>
      <sz val="11"/>
      <name val="Arial"/>
    </font>
    <font>
      <sz val="8"/>
      <color indexed="17"/>
      <name val="Arial"/>
    </font>
    <font>
      <sz val="11"/>
      <color indexed="17"/>
      <name val="Arial"/>
    </font>
    <font>
      <sz val="8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i/>
      <sz val="12"/>
      <name val="Comic Sans MS"/>
      <family val="4"/>
    </font>
    <font>
      <b/>
      <i/>
      <sz val="10"/>
      <name val="Comic Sans MS"/>
      <family val="4"/>
    </font>
    <font>
      <sz val="8"/>
      <name val="Comic Sans MS"/>
      <family val="4"/>
    </font>
    <font>
      <b/>
      <u/>
      <sz val="14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4"/>
      <name val="Arial"/>
    </font>
    <font>
      <b/>
      <sz val="10"/>
      <name val="Arial"/>
    </font>
    <font>
      <b/>
      <i/>
      <sz val="8"/>
      <name val="Arial"/>
      <family val="2"/>
    </font>
    <font>
      <b/>
      <sz val="9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i/>
      <u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u/>
      <sz val="15"/>
      <name val="Arial"/>
      <family val="2"/>
    </font>
    <font>
      <sz val="14"/>
      <name val="Arial"/>
      <family val="2"/>
    </font>
    <font>
      <b/>
      <i/>
      <sz val="8"/>
      <color indexed="10"/>
      <name val="Arial"/>
      <family val="2"/>
    </font>
    <font>
      <i/>
      <sz val="8"/>
      <name val="Arial"/>
      <family val="2"/>
    </font>
    <font>
      <sz val="7"/>
      <name val="Comic Sans MS"/>
      <family val="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gray0625"/>
    </fill>
    <fill>
      <patternFill patternType="lightUp"/>
    </fill>
    <fill>
      <patternFill patternType="gray0625">
        <bgColor indexed="43"/>
      </patternFill>
    </fill>
    <fill>
      <patternFill patternType="solid">
        <fgColor indexed="43"/>
        <bgColor indexed="64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 style="medium">
        <color indexed="64"/>
      </right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20" borderId="1" applyNumberFormat="0" applyAlignment="0" applyProtection="0"/>
    <xf numFmtId="0" fontId="29" fillId="0" borderId="2" applyNumberFormat="0" applyFill="0" applyAlignment="0" applyProtection="0"/>
    <xf numFmtId="0" fontId="5" fillId="21" borderId="3" applyNumberFormat="0" applyFont="0" applyAlignment="0" applyProtection="0"/>
    <xf numFmtId="0" fontId="30" fillId="7" borderId="1" applyNumberFormat="0" applyAlignment="0" applyProtection="0"/>
    <xf numFmtId="0" fontId="31" fillId="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2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4" borderId="0" applyNumberFormat="0" applyBorder="0" applyAlignment="0" applyProtection="0"/>
    <xf numFmtId="0" fontId="34" fillId="20" borderId="4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5" applyNumberFormat="0" applyFill="0" applyAlignment="0" applyProtection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8" applyNumberFormat="0" applyFill="0" applyAlignment="0" applyProtection="0"/>
    <xf numFmtId="0" fontId="41" fillId="23" borderId="9" applyNumberFormat="0" applyAlignment="0" applyProtection="0"/>
  </cellStyleXfs>
  <cellXfs count="601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/>
    <xf numFmtId="0" fontId="0" fillId="0" borderId="0" xfId="0" applyBorder="1" applyAlignment="1"/>
    <xf numFmtId="0" fontId="2" fillId="0" borderId="12" xfId="0" applyFont="1" applyBorder="1"/>
    <xf numFmtId="0" fontId="0" fillId="0" borderId="0" xfId="0" applyBorder="1"/>
    <xf numFmtId="0" fontId="0" fillId="0" borderId="0" xfId="0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12" xfId="0" applyFont="1" applyBorder="1" applyAlignment="1"/>
    <xf numFmtId="0" fontId="8" fillId="0" borderId="17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indent="1"/>
    </xf>
    <xf numFmtId="0" fontId="2" fillId="0" borderId="14" xfId="0" applyFont="1" applyBorder="1" applyAlignment="1"/>
    <xf numFmtId="0" fontId="0" fillId="0" borderId="20" xfId="0" applyBorder="1" applyAlignment="1"/>
    <xf numFmtId="0" fontId="2" fillId="0" borderId="19" xfId="0" applyFont="1" applyBorder="1" applyAlignment="1">
      <alignment horizontal="left" wrapText="1" indent="1" readingOrder="1"/>
    </xf>
    <xf numFmtId="0" fontId="0" fillId="0" borderId="20" xfId="0" applyBorder="1" applyAlignment="1">
      <alignment horizontal="left" indent="1" readingOrder="1"/>
    </xf>
    <xf numFmtId="0" fontId="0" fillId="0" borderId="10" xfId="0" applyBorder="1" applyAlignment="1">
      <alignment horizontal="left" indent="1"/>
    </xf>
    <xf numFmtId="0" fontId="0" fillId="0" borderId="21" xfId="0" applyBorder="1" applyAlignment="1">
      <alignment horizontal="left" indent="1"/>
    </xf>
    <xf numFmtId="0" fontId="2" fillId="0" borderId="10" xfId="0" applyFont="1" applyFill="1" applyBorder="1" applyAlignment="1">
      <alignment horizontal="left" vertical="center" indent="1"/>
    </xf>
    <xf numFmtId="0" fontId="2" fillId="0" borderId="10" xfId="0" applyFont="1" applyFill="1" applyBorder="1" applyAlignment="1">
      <alignment horizontal="left" wrapText="1" indent="1"/>
    </xf>
    <xf numFmtId="0" fontId="0" fillId="0" borderId="21" xfId="0" applyFill="1" applyBorder="1" applyAlignment="1">
      <alignment horizontal="left" indent="1"/>
    </xf>
    <xf numFmtId="0" fontId="2" fillId="0" borderId="19" xfId="0" applyFont="1" applyBorder="1" applyAlignment="1">
      <alignment horizontal="left" vertical="center" indent="1"/>
    </xf>
    <xf numFmtId="0" fontId="0" fillId="0" borderId="20" xfId="0" applyBorder="1" applyAlignment="1">
      <alignment horizontal="left" indent="1"/>
    </xf>
    <xf numFmtId="0" fontId="0" fillId="0" borderId="21" xfId="0" applyBorder="1"/>
    <xf numFmtId="0" fontId="0" fillId="0" borderId="0" xfId="0" applyFill="1" applyBorder="1" applyAlignment="1">
      <alignment horizontal="right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0" fontId="14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top" wrapText="1"/>
    </xf>
    <xf numFmtId="0" fontId="20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20" fillId="0" borderId="0" xfId="0" applyFont="1" applyAlignment="1">
      <alignment vertical="top"/>
    </xf>
    <xf numFmtId="0" fontId="13" fillId="0" borderId="0" xfId="0" applyFont="1" applyAlignment="1">
      <alignment horizontal="left" vertical="top" wrapText="1"/>
    </xf>
    <xf numFmtId="0" fontId="21" fillId="0" borderId="0" xfId="0" applyFont="1"/>
    <xf numFmtId="0" fontId="21" fillId="0" borderId="0" xfId="0" applyFont="1" applyAlignment="1">
      <alignment horizontal="left" vertical="top"/>
    </xf>
    <xf numFmtId="0" fontId="20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top" wrapText="1"/>
    </xf>
    <xf numFmtId="0" fontId="21" fillId="0" borderId="0" xfId="0" applyFont="1" applyFill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0" fillId="0" borderId="0" xfId="0" applyBorder="1" applyAlignment="1">
      <alignment horizontal="left"/>
    </xf>
    <xf numFmtId="0" fontId="42" fillId="0" borderId="22" xfId="0" applyFont="1" applyBorder="1"/>
    <xf numFmtId="0" fontId="43" fillId="0" borderId="23" xfId="0" applyFont="1" applyBorder="1"/>
    <xf numFmtId="0" fontId="43" fillId="0" borderId="23" xfId="0" applyFont="1" applyBorder="1" applyAlignment="1">
      <alignment horizontal="right"/>
    </xf>
    <xf numFmtId="0" fontId="43" fillId="0" borderId="24" xfId="0" applyFont="1" applyBorder="1"/>
    <xf numFmtId="0" fontId="43" fillId="0" borderId="25" xfId="0" applyFont="1" applyBorder="1"/>
    <xf numFmtId="0" fontId="43" fillId="0" borderId="0" xfId="0" applyFont="1" applyBorder="1"/>
    <xf numFmtId="0" fontId="6" fillId="0" borderId="26" xfId="0" applyFont="1" applyBorder="1" applyAlignment="1">
      <alignment horizontal="center"/>
    </xf>
    <xf numFmtId="0" fontId="44" fillId="0" borderId="27" xfId="0" applyFont="1" applyBorder="1" applyAlignment="1"/>
    <xf numFmtId="0" fontId="43" fillId="0" borderId="0" xfId="0" applyFont="1" applyBorder="1" applyAlignment="1">
      <alignment horizontal="right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14" fillId="0" borderId="0" xfId="0" applyFont="1"/>
    <xf numFmtId="0" fontId="6" fillId="0" borderId="31" xfId="0" applyFont="1" applyBorder="1" applyAlignment="1"/>
    <xf numFmtId="0" fontId="44" fillId="0" borderId="31" xfId="0" applyFont="1" applyBorder="1" applyAlignment="1"/>
    <xf numFmtId="0" fontId="44" fillId="0" borderId="32" xfId="0" applyFont="1" applyBorder="1" applyAlignment="1"/>
    <xf numFmtId="0" fontId="6" fillId="0" borderId="33" xfId="0" applyFont="1" applyBorder="1" applyAlignment="1"/>
    <xf numFmtId="0" fontId="44" fillId="0" borderId="33" xfId="0" applyFont="1" applyBorder="1" applyAlignment="1"/>
    <xf numFmtId="0" fontId="44" fillId="0" borderId="34" xfId="0" applyFont="1" applyBorder="1" applyAlignment="1"/>
    <xf numFmtId="49" fontId="45" fillId="0" borderId="27" xfId="0" applyNumberFormat="1" applyFont="1" applyBorder="1" applyAlignment="1"/>
    <xf numFmtId="49" fontId="44" fillId="0" borderId="0" xfId="0" applyNumberFormat="1" applyFont="1" applyBorder="1" applyAlignment="1"/>
    <xf numFmtId="0" fontId="42" fillId="0" borderId="0" xfId="0" applyFont="1" applyBorder="1"/>
    <xf numFmtId="0" fontId="9" fillId="0" borderId="0" xfId="0" applyFont="1"/>
    <xf numFmtId="0" fontId="45" fillId="0" borderId="33" xfId="0" applyFont="1" applyBorder="1" applyAlignment="1"/>
    <xf numFmtId="0" fontId="45" fillId="0" borderId="0" xfId="0" applyFont="1" applyBorder="1" applyAlignment="1"/>
    <xf numFmtId="0" fontId="9" fillId="0" borderId="0" xfId="0" applyFont="1" applyAlignment="1">
      <alignment horizontal="right"/>
    </xf>
    <xf numFmtId="182" fontId="45" fillId="0" borderId="0" xfId="0" applyNumberFormat="1" applyFont="1" applyBorder="1" applyAlignment="1"/>
    <xf numFmtId="0" fontId="13" fillId="0" borderId="29" xfId="0" applyFont="1" applyBorder="1" applyProtection="1"/>
    <xf numFmtId="0" fontId="13" fillId="0" borderId="0" xfId="0" applyFont="1" applyProtection="1"/>
    <xf numFmtId="0" fontId="7" fillId="0" borderId="23" xfId="0" applyFont="1" applyBorder="1" applyProtection="1"/>
    <xf numFmtId="0" fontId="7" fillId="0" borderId="0" xfId="0" applyFont="1" applyProtection="1"/>
    <xf numFmtId="0" fontId="13" fillId="0" borderId="0" xfId="0" applyFont="1" applyBorder="1" applyProtection="1"/>
    <xf numFmtId="0" fontId="13" fillId="0" borderId="35" xfId="0" applyFont="1" applyBorder="1" applyProtection="1"/>
    <xf numFmtId="0" fontId="13" fillId="0" borderId="28" xfId="0" applyFont="1" applyBorder="1" applyProtection="1"/>
    <xf numFmtId="0" fontId="13" fillId="0" borderId="30" xfId="0" applyFont="1" applyBorder="1" applyProtection="1"/>
    <xf numFmtId="0" fontId="13" fillId="0" borderId="23" xfId="0" applyFont="1" applyBorder="1" applyProtection="1"/>
    <xf numFmtId="0" fontId="13" fillId="0" borderId="24" xfId="0" applyFont="1" applyBorder="1" applyProtection="1"/>
    <xf numFmtId="0" fontId="7" fillId="0" borderId="25" xfId="0" applyFont="1" applyBorder="1" applyProtection="1"/>
    <xf numFmtId="0" fontId="7" fillId="0" borderId="0" xfId="0" applyFont="1" applyBorder="1" applyProtection="1"/>
    <xf numFmtId="0" fontId="13" fillId="0" borderId="25" xfId="0" applyFont="1" applyBorder="1" applyProtection="1"/>
    <xf numFmtId="0" fontId="47" fillId="0" borderId="0" xfId="0" applyFont="1"/>
    <xf numFmtId="0" fontId="43" fillId="0" borderId="0" xfId="0" applyFont="1"/>
    <xf numFmtId="0" fontId="9" fillId="0" borderId="13" xfId="0" applyFont="1" applyBorder="1" applyAlignment="1"/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24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0" fillId="0" borderId="43" xfId="0" applyBorder="1"/>
    <xf numFmtId="0" fontId="0" fillId="0" borderId="36" xfId="0" applyBorder="1"/>
    <xf numFmtId="0" fontId="9" fillId="0" borderId="35" xfId="0" applyFont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0" fillId="0" borderId="25" xfId="0" applyBorder="1"/>
    <xf numFmtId="0" fontId="0" fillId="0" borderId="35" xfId="0" applyBorder="1"/>
    <xf numFmtId="1" fontId="9" fillId="0" borderId="47" xfId="0" applyNumberFormat="1" applyFont="1" applyBorder="1" applyAlignment="1">
      <alignment horizontal="center" vertical="center"/>
    </xf>
    <xf numFmtId="1" fontId="9" fillId="25" borderId="47" xfId="0" applyNumberFormat="1" applyFont="1" applyFill="1" applyBorder="1" applyAlignment="1">
      <alignment horizontal="center"/>
    </xf>
    <xf numFmtId="2" fontId="9" fillId="0" borderId="48" xfId="0" applyNumberFormat="1" applyFont="1" applyBorder="1" applyAlignment="1">
      <alignment horizontal="center"/>
    </xf>
    <xf numFmtId="2" fontId="9" fillId="0" borderId="49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203" fontId="9" fillId="0" borderId="0" xfId="0" applyNumberFormat="1" applyFont="1" applyBorder="1" applyAlignment="1">
      <alignment horizontal="center"/>
    </xf>
    <xf numFmtId="203" fontId="9" fillId="0" borderId="35" xfId="0" applyNumberFormat="1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2" fontId="9" fillId="0" borderId="51" xfId="0" applyNumberFormat="1" applyFont="1" applyBorder="1" applyAlignment="1">
      <alignment horizontal="center"/>
    </xf>
    <xf numFmtId="2" fontId="9" fillId="0" borderId="52" xfId="0" applyNumberFormat="1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203" fontId="9" fillId="0" borderId="50" xfId="0" applyNumberFormat="1" applyFont="1" applyBorder="1" applyAlignment="1">
      <alignment horizontal="center"/>
    </xf>
    <xf numFmtId="203" fontId="9" fillId="0" borderId="54" xfId="0" applyNumberFormat="1" applyFont="1" applyBorder="1" applyAlignment="1">
      <alignment horizontal="center"/>
    </xf>
    <xf numFmtId="203" fontId="48" fillId="0" borderId="0" xfId="0" applyNumberFormat="1" applyFont="1" applyFill="1"/>
    <xf numFmtId="2" fontId="9" fillId="0" borderId="55" xfId="0" applyNumberFormat="1" applyFont="1" applyBorder="1" applyAlignment="1">
      <alignment horizontal="center"/>
    </xf>
    <xf numFmtId="2" fontId="9" fillId="0" borderId="56" xfId="0" applyNumberFormat="1" applyFont="1" applyBorder="1" applyAlignment="1">
      <alignment horizontal="center"/>
    </xf>
    <xf numFmtId="0" fontId="0" fillId="0" borderId="53" xfId="0" applyBorder="1"/>
    <xf numFmtId="0" fontId="0" fillId="0" borderId="50" xfId="0" applyBorder="1"/>
    <xf numFmtId="0" fontId="0" fillId="0" borderId="54" xfId="0" applyBorder="1"/>
    <xf numFmtId="1" fontId="9" fillId="0" borderId="57" xfId="0" applyNumberFormat="1" applyFont="1" applyBorder="1" applyAlignment="1">
      <alignment horizontal="center" vertical="center"/>
    </xf>
    <xf numFmtId="2" fontId="9" fillId="0" borderId="58" xfId="0" applyNumberFormat="1" applyFont="1" applyBorder="1" applyAlignment="1">
      <alignment horizontal="center"/>
    </xf>
    <xf numFmtId="1" fontId="9" fillId="25" borderId="57" xfId="0" applyNumberFormat="1" applyFont="1" applyFill="1" applyBorder="1" applyAlignment="1">
      <alignment horizontal="center" vertical="center"/>
    </xf>
    <xf numFmtId="1" fontId="9" fillId="25" borderId="59" xfId="0" applyNumberFormat="1" applyFont="1" applyFill="1" applyBorder="1" applyAlignment="1">
      <alignment horizontal="center"/>
    </xf>
    <xf numFmtId="2" fontId="9" fillId="0" borderId="60" xfId="0" applyNumberFormat="1" applyFont="1" applyBorder="1" applyAlignment="1">
      <alignment horizontal="center"/>
    </xf>
    <xf numFmtId="1" fontId="9" fillId="0" borderId="45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2" fontId="9" fillId="0" borderId="44" xfId="0" applyNumberFormat="1" applyFont="1" applyBorder="1" applyAlignment="1">
      <alignment horizontal="center"/>
    </xf>
    <xf numFmtId="1" fontId="9" fillId="25" borderId="45" xfId="0" applyNumberFormat="1" applyFont="1" applyFill="1" applyBorder="1" applyAlignment="1">
      <alignment horizontal="center" vertical="center"/>
    </xf>
    <xf numFmtId="2" fontId="9" fillId="0" borderId="61" xfId="0" applyNumberFormat="1" applyFont="1" applyBorder="1" applyAlignment="1">
      <alignment horizontal="center"/>
    </xf>
    <xf numFmtId="1" fontId="9" fillId="0" borderId="62" xfId="0" applyNumberFormat="1" applyFont="1" applyBorder="1" applyAlignment="1">
      <alignment horizontal="center"/>
    </xf>
    <xf numFmtId="1" fontId="9" fillId="0" borderId="47" xfId="0" applyNumberFormat="1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203" fontId="9" fillId="0" borderId="29" xfId="0" applyNumberFormat="1" applyFont="1" applyBorder="1" applyAlignment="1">
      <alignment horizontal="center"/>
    </xf>
    <xf numFmtId="203" fontId="9" fillId="0" borderId="30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63" xfId="0" applyBorder="1" applyAlignment="1">
      <alignment horizontal="center"/>
    </xf>
    <xf numFmtId="0" fontId="9" fillId="0" borderId="57" xfId="0" applyFont="1" applyBorder="1" applyAlignment="1">
      <alignment horizontal="center"/>
    </xf>
    <xf numFmtId="2" fontId="0" fillId="0" borderId="58" xfId="0" applyNumberFormat="1" applyBorder="1"/>
    <xf numFmtId="1" fontId="9" fillId="25" borderId="57" xfId="0" applyNumberFormat="1" applyFont="1" applyFill="1" applyBorder="1" applyAlignment="1">
      <alignment horizontal="center"/>
    </xf>
    <xf numFmtId="0" fontId="0" fillId="25" borderId="57" xfId="0" applyFill="1" applyBorder="1" applyAlignment="1">
      <alignment horizontal="center"/>
    </xf>
    <xf numFmtId="2" fontId="0" fillId="0" borderId="60" xfId="0" applyNumberFormat="1" applyBorder="1"/>
    <xf numFmtId="1" fontId="9" fillId="25" borderId="40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48" fillId="0" borderId="0" xfId="0" applyFont="1" applyFill="1"/>
    <xf numFmtId="2" fontId="9" fillId="0" borderId="0" xfId="0" applyNumberFormat="1" applyFont="1" applyBorder="1"/>
    <xf numFmtId="2" fontId="0" fillId="0" borderId="0" xfId="0" applyNumberFormat="1" applyBorder="1"/>
    <xf numFmtId="0" fontId="9" fillId="0" borderId="0" xfId="0" applyFont="1" applyAlignment="1">
      <alignment horizontal="left"/>
    </xf>
    <xf numFmtId="0" fontId="9" fillId="0" borderId="0" xfId="0" applyFont="1" applyBorder="1" applyAlignment="1"/>
    <xf numFmtId="0" fontId="9" fillId="0" borderId="64" xfId="0" applyFont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9" fillId="0" borderId="65" xfId="0" applyFont="1" applyFill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9" fillId="24" borderId="65" xfId="0" applyFont="1" applyFill="1" applyBorder="1" applyAlignment="1">
      <alignment horizontal="center"/>
    </xf>
    <xf numFmtId="0" fontId="9" fillId="0" borderId="66" xfId="0" applyFont="1" applyBorder="1" applyAlignment="1">
      <alignment horizontal="center"/>
    </xf>
    <xf numFmtId="0" fontId="9" fillId="0" borderId="47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1" fontId="9" fillId="25" borderId="10" xfId="0" applyNumberFormat="1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/>
    </xf>
    <xf numFmtId="0" fontId="9" fillId="0" borderId="62" xfId="0" applyFont="1" applyBorder="1" applyAlignment="1">
      <alignment horizontal="center"/>
    </xf>
    <xf numFmtId="0" fontId="9" fillId="0" borderId="67" xfId="0" applyFont="1" applyBorder="1" applyAlignment="1">
      <alignment horizontal="center"/>
    </xf>
    <xf numFmtId="0" fontId="9" fillId="0" borderId="68" xfId="0" applyFont="1" applyBorder="1" applyAlignment="1">
      <alignment horizontal="center"/>
    </xf>
    <xf numFmtId="203" fontId="9" fillId="0" borderId="68" xfId="0" applyNumberFormat="1" applyFont="1" applyBorder="1" applyAlignment="1">
      <alignment horizontal="center"/>
    </xf>
    <xf numFmtId="203" fontId="9" fillId="0" borderId="69" xfId="0" applyNumberFormat="1" applyFont="1" applyBorder="1" applyAlignment="1">
      <alignment horizontal="center"/>
    </xf>
    <xf numFmtId="0" fontId="9" fillId="0" borderId="70" xfId="0" applyFont="1" applyBorder="1" applyAlignment="1">
      <alignment horizontal="center"/>
    </xf>
    <xf numFmtId="0" fontId="0" fillId="0" borderId="71" xfId="0" applyBorder="1"/>
    <xf numFmtId="1" fontId="0" fillId="25" borderId="57" xfId="0" applyNumberFormat="1" applyFill="1" applyBorder="1" applyAlignment="1">
      <alignment horizontal="center"/>
    </xf>
    <xf numFmtId="1" fontId="0" fillId="25" borderId="11" xfId="0" applyNumberFormat="1" applyFill="1" applyBorder="1" applyAlignment="1">
      <alignment horizontal="center"/>
    </xf>
    <xf numFmtId="0" fontId="0" fillId="0" borderId="72" xfId="0" applyBorder="1"/>
    <xf numFmtId="0" fontId="9" fillId="25" borderId="40" xfId="0" applyFont="1" applyFill="1" applyBorder="1" applyAlignment="1">
      <alignment horizontal="center"/>
    </xf>
    <xf numFmtId="2" fontId="48" fillId="0" borderId="0" xfId="0" applyNumberFormat="1" applyFont="1" applyFill="1"/>
    <xf numFmtId="1" fontId="0" fillId="0" borderId="0" xfId="0" applyNumberFormat="1"/>
    <xf numFmtId="2" fontId="0" fillId="0" borderId="0" xfId="0" applyNumberFormat="1"/>
    <xf numFmtId="0" fontId="49" fillId="0" borderId="0" xfId="0" applyFont="1"/>
    <xf numFmtId="0" fontId="9" fillId="25" borderId="57" xfId="0" applyFont="1" applyFill="1" applyBorder="1" applyAlignment="1">
      <alignment horizontal="center"/>
    </xf>
    <xf numFmtId="1" fontId="9" fillId="25" borderId="47" xfId="0" applyNumberFormat="1" applyFont="1" applyFill="1" applyBorder="1" applyAlignment="1">
      <alignment horizontal="center" vertical="center"/>
    </xf>
    <xf numFmtId="0" fontId="9" fillId="24" borderId="18" xfId="0" applyFont="1" applyFill="1" applyBorder="1" applyAlignment="1">
      <alignment horizontal="center"/>
    </xf>
    <xf numFmtId="0" fontId="9" fillId="26" borderId="44" xfId="0" applyFont="1" applyFill="1" applyBorder="1" applyAlignment="1">
      <alignment horizontal="center"/>
    </xf>
    <xf numFmtId="1" fontId="9" fillId="25" borderId="59" xfId="0" applyNumberFormat="1" applyFont="1" applyFill="1" applyBorder="1" applyAlignment="1">
      <alignment horizontal="center" vertical="center"/>
    </xf>
    <xf numFmtId="1" fontId="9" fillId="25" borderId="62" xfId="0" applyNumberFormat="1" applyFont="1" applyFill="1" applyBorder="1" applyAlignment="1">
      <alignment horizontal="center" vertical="center"/>
    </xf>
    <xf numFmtId="0" fontId="0" fillId="0" borderId="57" xfId="0" applyBorder="1" applyAlignment="1">
      <alignment horizontal="center"/>
    </xf>
    <xf numFmtId="0" fontId="9" fillId="24" borderId="40" xfId="0" applyFont="1" applyFill="1" applyBorder="1" applyAlignment="1">
      <alignment horizontal="center"/>
    </xf>
    <xf numFmtId="0" fontId="50" fillId="0" borderId="0" xfId="0" applyFont="1" applyAlignment="1"/>
    <xf numFmtId="0" fontId="50" fillId="0" borderId="0" xfId="0" applyFont="1"/>
    <xf numFmtId="0" fontId="50" fillId="0" borderId="29" xfId="0" applyFont="1" applyBorder="1"/>
    <xf numFmtId="0" fontId="50" fillId="0" borderId="36" xfId="0" applyFont="1" applyBorder="1" applyAlignment="1">
      <alignment horizontal="center"/>
    </xf>
    <xf numFmtId="2" fontId="50" fillId="0" borderId="36" xfId="0" applyNumberFormat="1" applyFont="1" applyBorder="1" applyAlignment="1">
      <alignment horizontal="center"/>
    </xf>
    <xf numFmtId="203" fontId="50" fillId="0" borderId="29" xfId="0" applyNumberFormat="1" applyFont="1" applyBorder="1" applyAlignment="1">
      <alignment horizontal="center"/>
    </xf>
    <xf numFmtId="203" fontId="9" fillId="0" borderId="0" xfId="0" applyNumberFormat="1" applyFont="1" applyAlignment="1">
      <alignment horizontal="center"/>
    </xf>
    <xf numFmtId="1" fontId="50" fillId="0" borderId="36" xfId="0" applyNumberFormat="1" applyFont="1" applyBorder="1" applyAlignment="1">
      <alignment horizontal="center"/>
    </xf>
    <xf numFmtId="207" fontId="50" fillId="0" borderId="0" xfId="0" applyNumberFormat="1" applyFont="1" applyAlignment="1"/>
    <xf numFmtId="0" fontId="4" fillId="0" borderId="73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0" fillId="0" borderId="0" xfId="0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0" fillId="0" borderId="14" xfId="0" applyBorder="1" applyAlignment="1">
      <alignment horizontal="left" indent="1" readingOrder="1"/>
    </xf>
    <xf numFmtId="0" fontId="0" fillId="0" borderId="12" xfId="0" applyBorder="1" applyAlignment="1">
      <alignment horizontal="left" indent="1"/>
    </xf>
    <xf numFmtId="0" fontId="8" fillId="0" borderId="16" xfId="0" applyFont="1" applyBorder="1" applyAlignment="1">
      <alignment horizontal="left" vertical="center"/>
    </xf>
    <xf numFmtId="0" fontId="0" fillId="0" borderId="11" xfId="0" applyBorder="1" applyAlignment="1">
      <alignment horizontal="left" indent="1"/>
    </xf>
    <xf numFmtId="0" fontId="0" fillId="0" borderId="13" xfId="0" applyBorder="1" applyAlignment="1">
      <alignment horizontal="left" indent="1"/>
    </xf>
    <xf numFmtId="182" fontId="8" fillId="0" borderId="18" xfId="0" applyNumberFormat="1" applyFont="1" applyBorder="1" applyAlignment="1">
      <alignment horizontal="center" vertical="center"/>
    </xf>
    <xf numFmtId="0" fontId="0" fillId="0" borderId="74" xfId="0" applyBorder="1" applyAlignment="1">
      <alignment horizontal="center"/>
    </xf>
    <xf numFmtId="0" fontId="0" fillId="0" borderId="20" xfId="0" applyBorder="1"/>
    <xf numFmtId="203" fontId="12" fillId="0" borderId="17" xfId="0" applyNumberFormat="1" applyFon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left" indent="1"/>
    </xf>
    <xf numFmtId="0" fontId="5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10" xfId="0" applyFont="1" applyBorder="1"/>
    <xf numFmtId="0" fontId="0" fillId="0" borderId="75" xfId="0" applyBorder="1"/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0" fontId="9" fillId="0" borderId="0" xfId="0" applyFont="1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8" xfId="0" applyBorder="1" applyAlignment="1">
      <alignment horizontal="center"/>
    </xf>
    <xf numFmtId="0" fontId="9" fillId="26" borderId="25" xfId="0" applyFont="1" applyFill="1" applyBorder="1" applyAlignment="1">
      <alignment horizontal="center"/>
    </xf>
    <xf numFmtId="0" fontId="0" fillId="0" borderId="79" xfId="0" applyBorder="1"/>
    <xf numFmtId="0" fontId="9" fillId="0" borderId="80" xfId="0" applyFont="1" applyBorder="1" applyAlignment="1">
      <alignment horizontal="center"/>
    </xf>
    <xf numFmtId="0" fontId="9" fillId="26" borderId="80" xfId="0" applyFont="1" applyFill="1" applyBorder="1" applyAlignment="1">
      <alignment horizontal="center"/>
    </xf>
    <xf numFmtId="0" fontId="9" fillId="0" borderId="81" xfId="0" applyFont="1" applyBorder="1" applyAlignment="1">
      <alignment horizontal="left"/>
    </xf>
    <xf numFmtId="0" fontId="0" fillId="0" borderId="82" xfId="0" applyBorder="1"/>
    <xf numFmtId="0" fontId="4" fillId="0" borderId="83" xfId="0" applyFont="1" applyBorder="1" applyAlignment="1">
      <alignment horizontal="center"/>
    </xf>
    <xf numFmtId="0" fontId="4" fillId="0" borderId="84" xfId="0" applyFont="1" applyBorder="1" applyAlignment="1">
      <alignment horizontal="center"/>
    </xf>
    <xf numFmtId="0" fontId="9" fillId="0" borderId="85" xfId="0" applyFont="1" applyBorder="1" applyAlignment="1">
      <alignment horizontal="center"/>
    </xf>
    <xf numFmtId="1" fontId="9" fillId="0" borderId="86" xfId="0" applyNumberFormat="1" applyFont="1" applyBorder="1" applyAlignment="1">
      <alignment horizontal="center"/>
    </xf>
    <xf numFmtId="1" fontId="9" fillId="0" borderId="46" xfId="0" applyNumberFormat="1" applyFont="1" applyBorder="1" applyAlignment="1">
      <alignment horizontal="center"/>
    </xf>
    <xf numFmtId="0" fontId="52" fillId="26" borderId="0" xfId="0" applyFont="1" applyFill="1" applyAlignment="1">
      <alignment horizontal="left"/>
    </xf>
    <xf numFmtId="0" fontId="0" fillId="26" borderId="0" xfId="0" applyFill="1" applyAlignment="1">
      <alignment horizontal="center"/>
    </xf>
    <xf numFmtId="1" fontId="0" fillId="26" borderId="15" xfId="0" applyNumberFormat="1" applyFill="1" applyBorder="1" applyAlignment="1">
      <alignment horizontal="center"/>
    </xf>
    <xf numFmtId="1" fontId="0" fillId="0" borderId="42" xfId="0" applyNumberFormat="1" applyBorder="1" applyAlignment="1">
      <alignment horizontal="center"/>
    </xf>
    <xf numFmtId="4" fontId="53" fillId="26" borderId="74" xfId="0" applyNumberFormat="1" applyFont="1" applyFill="1" applyBorder="1"/>
    <xf numFmtId="190" fontId="9" fillId="26" borderId="74" xfId="0" applyNumberFormat="1" applyFont="1" applyFill="1" applyBorder="1" applyAlignment="1">
      <alignment horizontal="center"/>
    </xf>
    <xf numFmtId="0" fontId="52" fillId="0" borderId="37" xfId="0" applyFont="1" applyBorder="1" applyAlignment="1">
      <alignment horizontal="left"/>
    </xf>
    <xf numFmtId="190" fontId="0" fillId="0" borderId="0" xfId="0" applyNumberFormat="1" applyAlignment="1">
      <alignment horizontal="center"/>
    </xf>
    <xf numFmtId="1" fontId="9" fillId="0" borderId="15" xfId="0" applyNumberFormat="1" applyFont="1" applyBorder="1" applyAlignment="1">
      <alignment horizontal="center"/>
    </xf>
    <xf numFmtId="1" fontId="9" fillId="0" borderId="42" xfId="0" applyNumberFormat="1" applyFont="1" applyBorder="1" applyAlignment="1">
      <alignment horizontal="center"/>
    </xf>
    <xf numFmtId="1" fontId="0" fillId="26" borderId="0" xfId="0" applyNumberFormat="1" applyFill="1" applyBorder="1" applyAlignment="1">
      <alignment horizontal="center"/>
    </xf>
    <xf numFmtId="0" fontId="54" fillId="0" borderId="19" xfId="0" applyFont="1" applyBorder="1"/>
    <xf numFmtId="0" fontId="0" fillId="0" borderId="14" xfId="0" applyBorder="1"/>
    <xf numFmtId="0" fontId="54" fillId="0" borderId="87" xfId="0" applyFont="1" applyBorder="1" applyAlignment="1">
      <alignment horizontal="center"/>
    </xf>
    <xf numFmtId="0" fontId="54" fillId="0" borderId="20" xfId="0" applyFont="1" applyBorder="1"/>
    <xf numFmtId="0" fontId="54" fillId="0" borderId="10" xfId="0" applyFont="1" applyBorder="1"/>
    <xf numFmtId="0" fontId="54" fillId="0" borderId="0" xfId="0" applyFont="1" applyBorder="1"/>
    <xf numFmtId="0" fontId="54" fillId="0" borderId="76" xfId="0" applyFont="1" applyBorder="1" applyAlignment="1">
      <alignment horizontal="center"/>
    </xf>
    <xf numFmtId="0" fontId="54" fillId="0" borderId="21" xfId="0" applyFont="1" applyBorder="1"/>
    <xf numFmtId="0" fontId="9" fillId="26" borderId="74" xfId="0" applyFont="1" applyFill="1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1" xfId="0" applyBorder="1"/>
    <xf numFmtId="0" fontId="55" fillId="0" borderId="11" xfId="0" applyFont="1" applyBorder="1"/>
    <xf numFmtId="0" fontId="55" fillId="0" borderId="12" xfId="0" applyFont="1" applyBorder="1"/>
    <xf numFmtId="4" fontId="55" fillId="0" borderId="40" xfId="0" applyNumberFormat="1" applyFont="1" applyBorder="1" applyAlignment="1">
      <alignment horizontal="center"/>
    </xf>
    <xf numFmtId="0" fontId="55" fillId="0" borderId="13" xfId="0" applyFont="1" applyBorder="1"/>
    <xf numFmtId="0" fontId="0" fillId="0" borderId="88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28" xfId="0" applyBorder="1" applyAlignment="1">
      <alignment horizontal="center"/>
    </xf>
    <xf numFmtId="4" fontId="53" fillId="26" borderId="30" xfId="0" applyNumberFormat="1" applyFont="1" applyFill="1" applyBorder="1"/>
    <xf numFmtId="190" fontId="9" fillId="26" borderId="89" xfId="0" applyNumberFormat="1" applyFont="1" applyFill="1" applyBorder="1" applyAlignment="1">
      <alignment horizontal="center"/>
    </xf>
    <xf numFmtId="0" fontId="52" fillId="0" borderId="89" xfId="0" applyFont="1" applyBorder="1" applyAlignment="1">
      <alignment horizontal="left"/>
    </xf>
    <xf numFmtId="0" fontId="0" fillId="25" borderId="0" xfId="0" applyFill="1" applyAlignment="1">
      <alignment horizontal="center"/>
    </xf>
    <xf numFmtId="0" fontId="0" fillId="25" borderId="0" xfId="0" applyFill="1"/>
    <xf numFmtId="0" fontId="2" fillId="25" borderId="0" xfId="0" applyFont="1" applyFill="1" applyBorder="1" applyAlignment="1">
      <alignment horizontal="center"/>
    </xf>
    <xf numFmtId="0" fontId="9" fillId="25" borderId="0" xfId="0" applyFont="1" applyFill="1" applyAlignment="1">
      <alignment horizontal="left"/>
    </xf>
    <xf numFmtId="0" fontId="9" fillId="25" borderId="0" xfId="0" applyFont="1" applyFill="1" applyAlignment="1">
      <alignment horizontal="right"/>
    </xf>
    <xf numFmtId="0" fontId="9" fillId="25" borderId="0" xfId="0" applyFont="1" applyFill="1" applyAlignment="1"/>
    <xf numFmtId="49" fontId="11" fillId="25" borderId="33" xfId="0" applyNumberFormat="1" applyFont="1" applyFill="1" applyBorder="1" applyAlignment="1">
      <alignment horizontal="left"/>
    </xf>
    <xf numFmtId="0" fontId="0" fillId="25" borderId="0" xfId="0" applyFill="1" applyBorder="1" applyAlignment="1">
      <alignment horizontal="center"/>
    </xf>
    <xf numFmtId="0" fontId="0" fillId="25" borderId="78" xfId="0" applyFill="1" applyBorder="1" applyAlignment="1">
      <alignment horizontal="center"/>
    </xf>
    <xf numFmtId="0" fontId="9" fillId="25" borderId="78" xfId="0" applyFont="1" applyFill="1" applyBorder="1" applyAlignment="1">
      <alignment horizontal="center"/>
    </xf>
    <xf numFmtId="0" fontId="0" fillId="25" borderId="78" xfId="0" applyFill="1" applyBorder="1"/>
    <xf numFmtId="0" fontId="9" fillId="25" borderId="90" xfId="0" applyFont="1" applyFill="1" applyBorder="1" applyAlignment="1">
      <alignment horizontal="center"/>
    </xf>
    <xf numFmtId="0" fontId="9" fillId="25" borderId="91" xfId="0" applyFont="1" applyFill="1" applyBorder="1" applyAlignment="1">
      <alignment horizontal="center"/>
    </xf>
    <xf numFmtId="0" fontId="9" fillId="25" borderId="0" xfId="0" applyFont="1" applyFill="1" applyBorder="1" applyAlignment="1">
      <alignment horizontal="center"/>
    </xf>
    <xf numFmtId="0" fontId="9" fillId="25" borderId="83" xfId="0" applyFont="1" applyFill="1" applyBorder="1" applyAlignment="1">
      <alignment horizontal="center"/>
    </xf>
    <xf numFmtId="0" fontId="9" fillId="25" borderId="85" xfId="0" applyFont="1" applyFill="1" applyBorder="1" applyAlignment="1">
      <alignment horizontal="center"/>
    </xf>
    <xf numFmtId="0" fontId="9" fillId="25" borderId="92" xfId="0" applyFont="1" applyFill="1" applyBorder="1" applyAlignment="1">
      <alignment horizontal="center"/>
    </xf>
    <xf numFmtId="0" fontId="9" fillId="25" borderId="93" xfId="0" applyFont="1" applyFill="1" applyBorder="1" applyAlignment="1">
      <alignment horizontal="center"/>
    </xf>
    <xf numFmtId="1" fontId="9" fillId="25" borderId="94" xfId="0" applyNumberFormat="1" applyFont="1" applyFill="1" applyBorder="1" applyAlignment="1">
      <alignment horizontal="center"/>
    </xf>
    <xf numFmtId="0" fontId="6" fillId="0" borderId="33" xfId="0" applyFont="1" applyBorder="1" applyAlignment="1">
      <alignment horizontal="left"/>
    </xf>
    <xf numFmtId="0" fontId="11" fillId="0" borderId="0" xfId="0" applyFont="1" applyBorder="1" applyAlignment="1"/>
    <xf numFmtId="2" fontId="11" fillId="0" borderId="95" xfId="0" applyNumberFormat="1" applyFont="1" applyBorder="1" applyAlignment="1"/>
    <xf numFmtId="0" fontId="11" fillId="0" borderId="95" xfId="0" applyFont="1" applyBorder="1" applyAlignment="1">
      <alignment horizontal="center"/>
    </xf>
    <xf numFmtId="0" fontId="11" fillId="0" borderId="27" xfId="0" applyFont="1" applyBorder="1" applyAlignment="1"/>
    <xf numFmtId="0" fontId="0" fillId="0" borderId="84" xfId="0" applyBorder="1" applyAlignment="1">
      <alignment horizontal="center"/>
    </xf>
    <xf numFmtId="0" fontId="9" fillId="25" borderId="16" xfId="0" applyFont="1" applyFill="1" applyBorder="1" applyAlignment="1">
      <alignment horizontal="center"/>
    </xf>
    <xf numFmtId="0" fontId="0" fillId="0" borderId="33" xfId="0" applyBorder="1"/>
    <xf numFmtId="0" fontId="9" fillId="0" borderId="33" xfId="0" applyFont="1" applyBorder="1" applyAlignment="1">
      <alignment horizontal="left"/>
    </xf>
    <xf numFmtId="1" fontId="6" fillId="0" borderId="33" xfId="0" applyNumberFormat="1" applyFont="1" applyBorder="1" applyAlignment="1">
      <alignment horizontal="left"/>
    </xf>
    <xf numFmtId="207" fontId="6" fillId="0" borderId="33" xfId="0" applyNumberFormat="1" applyFont="1" applyBorder="1" applyAlignment="1">
      <alignment horizontal="left"/>
    </xf>
    <xf numFmtId="2" fontId="9" fillId="27" borderId="51" xfId="0" applyNumberFormat="1" applyFont="1" applyFill="1" applyBorder="1" applyAlignment="1">
      <alignment horizontal="center"/>
    </xf>
    <xf numFmtId="0" fontId="9" fillId="27" borderId="55" xfId="0" applyFont="1" applyFill="1" applyBorder="1" applyAlignment="1">
      <alignment horizontal="center"/>
    </xf>
    <xf numFmtId="2" fontId="9" fillId="27" borderId="45" xfId="0" applyNumberFormat="1" applyFont="1" applyFill="1" applyBorder="1" applyAlignment="1">
      <alignment horizontal="center"/>
    </xf>
    <xf numFmtId="2" fontId="9" fillId="27" borderId="44" xfId="0" applyNumberFormat="1" applyFont="1" applyFill="1" applyBorder="1" applyAlignment="1">
      <alignment horizontal="center"/>
    </xf>
    <xf numFmtId="2" fontId="0" fillId="27" borderId="51" xfId="0" applyNumberFormat="1" applyFill="1" applyBorder="1"/>
    <xf numFmtId="2" fontId="9" fillId="27" borderId="46" xfId="0" applyNumberFormat="1" applyFont="1" applyFill="1" applyBorder="1" applyAlignment="1">
      <alignment horizontal="center"/>
    </xf>
    <xf numFmtId="0" fontId="43" fillId="0" borderId="0" xfId="0" applyFont="1" applyAlignment="1">
      <alignment horizontal="right"/>
    </xf>
    <xf numFmtId="0" fontId="43" fillId="0" borderId="33" xfId="0" applyFont="1" applyBorder="1" applyAlignment="1">
      <alignment horizontal="center"/>
    </xf>
    <xf numFmtId="0" fontId="0" fillId="0" borderId="0" xfId="0" applyFill="1"/>
    <xf numFmtId="0" fontId="9" fillId="0" borderId="0" xfId="0" applyFont="1" applyBorder="1"/>
    <xf numFmtId="0" fontId="57" fillId="0" borderId="3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7" fillId="0" borderId="33" xfId="0" applyFont="1" applyBorder="1"/>
    <xf numFmtId="0" fontId="43" fillId="0" borderId="33" xfId="0" applyFont="1" applyBorder="1" applyAlignment="1">
      <alignment horizontal="right"/>
    </xf>
    <xf numFmtId="0" fontId="57" fillId="0" borderId="26" xfId="0" applyFont="1" applyBorder="1"/>
    <xf numFmtId="0" fontId="6" fillId="0" borderId="26" xfId="0" applyFont="1" applyBorder="1" applyAlignment="1">
      <alignment horizontal="left"/>
    </xf>
    <xf numFmtId="0" fontId="0" fillId="0" borderId="26" xfId="0" applyBorder="1"/>
    <xf numFmtId="0" fontId="43" fillId="0" borderId="26" xfId="0" applyFont="1" applyBorder="1" applyAlignment="1">
      <alignment horizontal="right"/>
    </xf>
    <xf numFmtId="1" fontId="6" fillId="0" borderId="26" xfId="0" applyNumberFormat="1" applyFont="1" applyBorder="1" applyAlignment="1">
      <alignment horizontal="left"/>
    </xf>
    <xf numFmtId="207" fontId="6" fillId="0" borderId="26" xfId="0" applyNumberFormat="1" applyFont="1" applyBorder="1" applyAlignment="1">
      <alignment horizontal="left"/>
    </xf>
    <xf numFmtId="0" fontId="9" fillId="25" borderId="38" xfId="0" applyFont="1" applyFill="1" applyBorder="1" applyAlignment="1">
      <alignment horizontal="center"/>
    </xf>
    <xf numFmtId="1" fontId="43" fillId="25" borderId="47" xfId="0" applyNumberFormat="1" applyFont="1" applyFill="1" applyBorder="1" applyAlignment="1">
      <alignment horizontal="center"/>
    </xf>
    <xf numFmtId="0" fontId="9" fillId="0" borderId="96" xfId="0" applyFont="1" applyBorder="1" applyAlignment="1">
      <alignment horizontal="center"/>
    </xf>
    <xf numFmtId="0" fontId="9" fillId="25" borderId="39" xfId="0" applyFont="1" applyFill="1" applyBorder="1" applyAlignment="1">
      <alignment horizontal="center"/>
    </xf>
    <xf numFmtId="0" fontId="0" fillId="0" borderId="57" xfId="0" applyBorder="1"/>
    <xf numFmtId="0" fontId="57" fillId="0" borderId="33" xfId="0" applyFont="1" applyBorder="1" applyAlignment="1"/>
    <xf numFmtId="0" fontId="0" fillId="0" borderId="33" xfId="0" applyBorder="1" applyAlignment="1"/>
    <xf numFmtId="0" fontId="43" fillId="0" borderId="0" xfId="0" applyFont="1" applyBorder="1" applyAlignment="1">
      <alignment horizontal="center"/>
    </xf>
    <xf numFmtId="0" fontId="9" fillId="0" borderId="33" xfId="0" applyFont="1" applyBorder="1" applyAlignment="1"/>
    <xf numFmtId="0" fontId="9" fillId="0" borderId="26" xfId="0" applyFont="1" applyBorder="1" applyAlignment="1">
      <alignment horizontal="left"/>
    </xf>
    <xf numFmtId="0" fontId="0" fillId="0" borderId="0" xfId="0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50" xfId="0" applyFont="1" applyBorder="1"/>
    <xf numFmtId="0" fontId="48" fillId="0" borderId="0" xfId="0" applyFont="1" applyFill="1" applyAlignment="1">
      <alignment horizontal="left" vertical="center" textRotation="180" wrapText="1"/>
    </xf>
    <xf numFmtId="1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" fontId="9" fillId="25" borderId="97" xfId="0" applyNumberFormat="1" applyFont="1" applyFill="1" applyBorder="1" applyAlignment="1">
      <alignment horizontal="center"/>
    </xf>
    <xf numFmtId="2" fontId="9" fillId="0" borderId="97" xfId="0" applyNumberFormat="1" applyFont="1" applyBorder="1" applyAlignment="1">
      <alignment horizontal="center"/>
    </xf>
    <xf numFmtId="1" fontId="9" fillId="25" borderId="98" xfId="0" applyNumberFormat="1" applyFont="1" applyFill="1" applyBorder="1" applyAlignment="1">
      <alignment horizontal="center"/>
    </xf>
    <xf numFmtId="2" fontId="9" fillId="0" borderId="98" xfId="0" applyNumberFormat="1" applyFont="1" applyBorder="1" applyAlignment="1">
      <alignment horizontal="center"/>
    </xf>
    <xf numFmtId="0" fontId="9" fillId="25" borderId="97" xfId="0" applyFont="1" applyFill="1" applyBorder="1" applyAlignment="1">
      <alignment horizontal="center"/>
    </xf>
    <xf numFmtId="0" fontId="9" fillId="0" borderId="57" xfId="0" applyFont="1" applyBorder="1" applyAlignment="1">
      <alignment horizontal="right"/>
    </xf>
    <xf numFmtId="1" fontId="9" fillId="0" borderId="38" xfId="0" applyNumberFormat="1" applyFont="1" applyFill="1" applyBorder="1" applyAlignment="1">
      <alignment horizontal="center"/>
    </xf>
    <xf numFmtId="1" fontId="9" fillId="0" borderId="41" xfId="0" applyNumberFormat="1" applyFont="1" applyFill="1" applyBorder="1" applyAlignment="1">
      <alignment horizontal="center"/>
    </xf>
    <xf numFmtId="1" fontId="9" fillId="0" borderId="42" xfId="0" applyNumberFormat="1" applyFont="1" applyFill="1" applyBorder="1" applyAlignment="1">
      <alignment horizontal="center"/>
    </xf>
    <xf numFmtId="0" fontId="9" fillId="0" borderId="36" xfId="0" applyFont="1" applyFill="1" applyBorder="1" applyAlignment="1">
      <alignment horizontal="right"/>
    </xf>
    <xf numFmtId="1" fontId="0" fillId="0" borderId="0" xfId="0" applyNumberFormat="1" applyBorder="1" applyAlignment="1">
      <alignment horizontal="center"/>
    </xf>
    <xf numFmtId="1" fontId="0" fillId="0" borderId="99" xfId="0" applyNumberFormat="1" applyBorder="1" applyAlignment="1">
      <alignment horizontal="center"/>
    </xf>
    <xf numFmtId="0" fontId="0" fillId="0" borderId="19" xfId="0" applyBorder="1"/>
    <xf numFmtId="0" fontId="49" fillId="0" borderId="45" xfId="0" applyFont="1" applyBorder="1" applyAlignment="1">
      <alignment horizontal="center"/>
    </xf>
    <xf numFmtId="0" fontId="49" fillId="0" borderId="47" xfId="0" applyFont="1" applyBorder="1" applyAlignment="1">
      <alignment horizontal="center"/>
    </xf>
    <xf numFmtId="0" fontId="49" fillId="0" borderId="70" xfId="0" applyFont="1" applyBorder="1" applyAlignment="1">
      <alignment horizontal="center"/>
    </xf>
    <xf numFmtId="0" fontId="49" fillId="0" borderId="57" xfId="0" applyFont="1" applyBorder="1" applyAlignment="1">
      <alignment horizontal="center"/>
    </xf>
    <xf numFmtId="0" fontId="49" fillId="0" borderId="100" xfId="0" applyFont="1" applyBorder="1" applyAlignment="1">
      <alignment horizontal="center"/>
    </xf>
    <xf numFmtId="0" fontId="49" fillId="0" borderId="62" xfId="0" applyFont="1" applyBorder="1" applyAlignment="1">
      <alignment horizontal="center"/>
    </xf>
    <xf numFmtId="0" fontId="49" fillId="25" borderId="47" xfId="0" applyFont="1" applyFill="1" applyBorder="1" applyAlignment="1">
      <alignment horizontal="center"/>
    </xf>
    <xf numFmtId="0" fontId="49" fillId="25" borderId="57" xfId="0" applyFont="1" applyFill="1" applyBorder="1" applyAlignment="1">
      <alignment horizontal="center"/>
    </xf>
    <xf numFmtId="0" fontId="49" fillId="25" borderId="10" xfId="0" applyFont="1" applyFill="1" applyBorder="1" applyAlignment="1">
      <alignment horizontal="center"/>
    </xf>
    <xf numFmtId="0" fontId="49" fillId="0" borderId="54" xfId="0" applyFont="1" applyBorder="1" applyAlignment="1">
      <alignment horizontal="center"/>
    </xf>
    <xf numFmtId="0" fontId="49" fillId="0" borderId="63" xfId="0" applyFont="1" applyBorder="1" applyAlignment="1">
      <alignment horizontal="center"/>
    </xf>
    <xf numFmtId="0" fontId="49" fillId="0" borderId="35" xfId="0" applyFont="1" applyBorder="1" applyAlignment="1">
      <alignment horizontal="center"/>
    </xf>
    <xf numFmtId="0" fontId="49" fillId="0" borderId="101" xfId="0" applyFont="1" applyBorder="1" applyAlignment="1">
      <alignment horizontal="center"/>
    </xf>
    <xf numFmtId="0" fontId="49" fillId="0" borderId="13" xfId="0" applyFont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9" fillId="25" borderId="45" xfId="0" applyFont="1" applyFill="1" applyBorder="1" applyAlignment="1">
      <alignment horizontal="center"/>
    </xf>
    <xf numFmtId="0" fontId="49" fillId="25" borderId="20" xfId="0" applyFont="1" applyFill="1" applyBorder="1" applyAlignment="1">
      <alignment horizontal="center"/>
    </xf>
    <xf numFmtId="0" fontId="49" fillId="25" borderId="102" xfId="0" applyFont="1" applyFill="1" applyBorder="1" applyAlignment="1">
      <alignment horizontal="center"/>
    </xf>
    <xf numFmtId="0" fontId="49" fillId="25" borderId="59" xfId="0" applyFont="1" applyFill="1" applyBorder="1" applyAlignment="1">
      <alignment horizontal="center"/>
    </xf>
    <xf numFmtId="0" fontId="49" fillId="25" borderId="39" xfId="0" applyFont="1" applyFill="1" applyBorder="1" applyAlignment="1">
      <alignment horizontal="center"/>
    </xf>
    <xf numFmtId="0" fontId="0" fillId="25" borderId="59" xfId="0" applyFill="1" applyBorder="1"/>
    <xf numFmtId="0" fontId="49" fillId="25" borderId="54" xfId="0" applyFont="1" applyFill="1" applyBorder="1" applyAlignment="1">
      <alignment horizontal="center"/>
    </xf>
    <xf numFmtId="0" fontId="49" fillId="25" borderId="45" xfId="0" applyFont="1" applyFill="1" applyBorder="1" applyAlignment="1">
      <alignment horizontal="center"/>
    </xf>
    <xf numFmtId="0" fontId="0" fillId="25" borderId="57" xfId="0" applyFill="1" applyBorder="1"/>
    <xf numFmtId="2" fontId="9" fillId="0" borderId="26" xfId="0" applyNumberFormat="1" applyFont="1" applyBorder="1"/>
    <xf numFmtId="1" fontId="9" fillId="0" borderId="27" xfId="0" applyNumberFormat="1" applyFont="1" applyBorder="1" applyAlignment="1"/>
    <xf numFmtId="0" fontId="9" fillId="0" borderId="27" xfId="0" applyFont="1" applyBorder="1" applyAlignment="1">
      <alignment horizontal="left"/>
    </xf>
    <xf numFmtId="0" fontId="58" fillId="0" borderId="33" xfId="0" applyFont="1" applyBorder="1"/>
    <xf numFmtId="182" fontId="57" fillId="0" borderId="0" xfId="0" applyNumberFormat="1" applyFont="1" applyBorder="1"/>
    <xf numFmtId="0" fontId="43" fillId="0" borderId="33" xfId="0" applyFont="1" applyBorder="1"/>
    <xf numFmtId="0" fontId="9" fillId="0" borderId="0" xfId="0" applyFont="1" applyFill="1" applyBorder="1" applyAlignment="1">
      <alignment horizontal="right"/>
    </xf>
    <xf numFmtId="2" fontId="9" fillId="0" borderId="27" xfId="0" applyNumberFormat="1" applyFont="1" applyBorder="1"/>
    <xf numFmtId="1" fontId="43" fillId="0" borderId="33" xfId="0" applyNumberFormat="1" applyFont="1" applyBorder="1" applyAlignment="1">
      <alignment horizontal="center"/>
    </xf>
    <xf numFmtId="0" fontId="59" fillId="0" borderId="0" xfId="0" applyFont="1"/>
    <xf numFmtId="190" fontId="9" fillId="0" borderId="26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left"/>
    </xf>
    <xf numFmtId="190" fontId="9" fillId="0" borderId="33" xfId="0" applyNumberFormat="1" applyFont="1" applyBorder="1"/>
    <xf numFmtId="0" fontId="7" fillId="0" borderId="22" xfId="0" applyFont="1" applyBorder="1" applyAlignment="1" applyProtection="1"/>
    <xf numFmtId="0" fontId="7" fillId="0" borderId="23" xfId="0" applyFont="1" applyBorder="1" applyAlignment="1" applyProtection="1"/>
    <xf numFmtId="0" fontId="7" fillId="0" borderId="24" xfId="0" applyFont="1" applyBorder="1" applyAlignment="1" applyProtection="1"/>
    <xf numFmtId="0" fontId="7" fillId="0" borderId="25" xfId="0" applyFont="1" applyBorder="1" applyAlignment="1" applyProtection="1"/>
    <xf numFmtId="0" fontId="7" fillId="0" borderId="0" xfId="0" applyFont="1" applyBorder="1" applyAlignment="1" applyProtection="1"/>
    <xf numFmtId="0" fontId="7" fillId="0" borderId="35" xfId="0" applyFont="1" applyBorder="1" applyAlignment="1" applyProtection="1"/>
    <xf numFmtId="0" fontId="7" fillId="0" borderId="28" xfId="0" applyFont="1" applyBorder="1" applyAlignment="1" applyProtection="1"/>
    <xf numFmtId="0" fontId="7" fillId="0" borderId="29" xfId="0" applyFont="1" applyBorder="1" applyAlignment="1" applyProtection="1"/>
    <xf numFmtId="0" fontId="7" fillId="0" borderId="30" xfId="0" applyFont="1" applyBorder="1" applyAlignment="1" applyProtection="1"/>
    <xf numFmtId="1" fontId="9" fillId="0" borderId="26" xfId="0" applyNumberFormat="1" applyFont="1" applyBorder="1" applyAlignment="1">
      <alignment horizontal="right"/>
    </xf>
    <xf numFmtId="190" fontId="9" fillId="0" borderId="33" xfId="0" applyNumberFormat="1" applyFont="1" applyBorder="1" applyAlignment="1">
      <alignment horizontal="right"/>
    </xf>
    <xf numFmtId="182" fontId="50" fillId="0" borderId="36" xfId="0" applyNumberFormat="1" applyFont="1" applyBorder="1" applyAlignment="1">
      <alignment horizontal="center"/>
    </xf>
    <xf numFmtId="9" fontId="60" fillId="0" borderId="29" xfId="0" applyNumberFormat="1" applyFont="1" applyBorder="1"/>
    <xf numFmtId="9" fontId="0" fillId="0" borderId="17" xfId="0" applyNumberFormat="1" applyBorder="1" applyAlignment="1">
      <alignment horizontal="center" vertical="center"/>
    </xf>
    <xf numFmtId="0" fontId="52" fillId="28" borderId="0" xfId="0" applyFont="1" applyFill="1" applyAlignment="1">
      <alignment horizontal="left"/>
    </xf>
    <xf numFmtId="0" fontId="0" fillId="28" borderId="0" xfId="0" applyFill="1" applyAlignment="1">
      <alignment horizontal="center"/>
    </xf>
    <xf numFmtId="1" fontId="0" fillId="28" borderId="0" xfId="0" applyNumberFormat="1" applyFill="1" applyBorder="1" applyAlignment="1">
      <alignment horizontal="center"/>
    </xf>
    <xf numFmtId="1" fontId="0" fillId="29" borderId="42" xfId="0" applyNumberFormat="1" applyFill="1" applyBorder="1" applyAlignment="1">
      <alignment horizontal="center"/>
    </xf>
    <xf numFmtId="0" fontId="0" fillId="29" borderId="36" xfId="0" applyFill="1" applyBorder="1" applyAlignment="1">
      <alignment horizontal="center"/>
    </xf>
    <xf numFmtId="0" fontId="0" fillId="29" borderId="74" xfId="0" applyFill="1" applyBorder="1" applyAlignment="1">
      <alignment horizontal="center"/>
    </xf>
    <xf numFmtId="4" fontId="53" fillId="28" borderId="74" xfId="0" applyNumberFormat="1" applyFont="1" applyFill="1" applyBorder="1"/>
    <xf numFmtId="190" fontId="9" fillId="28" borderId="74" xfId="0" applyNumberFormat="1" applyFont="1" applyFill="1" applyBorder="1" applyAlignment="1">
      <alignment horizontal="center"/>
    </xf>
    <xf numFmtId="0" fontId="52" fillId="29" borderId="37" xfId="0" applyFont="1" applyFill="1" applyBorder="1" applyAlignment="1">
      <alignment horizontal="left"/>
    </xf>
    <xf numFmtId="0" fontId="9" fillId="29" borderId="85" xfId="0" applyFont="1" applyFill="1" applyBorder="1" applyAlignment="1">
      <alignment horizontal="center"/>
    </xf>
    <xf numFmtId="1" fontId="9" fillId="29" borderId="15" xfId="0" applyNumberFormat="1" applyFont="1" applyFill="1" applyBorder="1" applyAlignment="1">
      <alignment horizontal="center"/>
    </xf>
    <xf numFmtId="1" fontId="9" fillId="29" borderId="42" xfId="0" applyNumberFormat="1" applyFont="1" applyFill="1" applyBorder="1" applyAlignment="1">
      <alignment horizontal="center"/>
    </xf>
    <xf numFmtId="0" fontId="0" fillId="29" borderId="0" xfId="0" applyFill="1" applyAlignment="1">
      <alignment horizontal="center"/>
    </xf>
    <xf numFmtId="1" fontId="0" fillId="29" borderId="0" xfId="0" applyNumberFormat="1" applyFill="1" applyBorder="1" applyAlignment="1">
      <alignment horizontal="center"/>
    </xf>
    <xf numFmtId="0" fontId="0" fillId="29" borderId="88" xfId="0" applyFill="1" applyBorder="1" applyAlignment="1">
      <alignment horizontal="center"/>
    </xf>
    <xf numFmtId="4" fontId="53" fillId="29" borderId="74" xfId="0" applyNumberFormat="1" applyFont="1" applyFill="1" applyBorder="1"/>
    <xf numFmtId="190" fontId="9" fillId="29" borderId="74" xfId="0" applyNumberFormat="1" applyFont="1" applyFill="1" applyBorder="1" applyAlignment="1">
      <alignment horizontal="center"/>
    </xf>
    <xf numFmtId="0" fontId="57" fillId="0" borderId="0" xfId="0" applyFont="1"/>
    <xf numFmtId="0" fontId="6" fillId="0" borderId="10" xfId="0" applyFont="1" applyBorder="1" applyAlignment="1">
      <alignment vertical="center"/>
    </xf>
    <xf numFmtId="0" fontId="9" fillId="0" borderId="26" xfId="0" applyFont="1" applyBorder="1"/>
    <xf numFmtId="0" fontId="9" fillId="0" borderId="75" xfId="0" applyFont="1" applyBorder="1"/>
    <xf numFmtId="0" fontId="6" fillId="0" borderId="0" xfId="0" applyFont="1" applyBorder="1" applyAlignment="1">
      <alignment horizontal="left" vertical="center"/>
    </xf>
    <xf numFmtId="0" fontId="60" fillId="0" borderId="29" xfId="0" applyFont="1" applyBorder="1"/>
    <xf numFmtId="49" fontId="43" fillId="0" borderId="33" xfId="0" applyNumberFormat="1" applyFont="1" applyBorder="1" applyAlignment="1">
      <alignment horizontal="center"/>
    </xf>
    <xf numFmtId="2" fontId="0" fillId="0" borderId="29" xfId="0" applyNumberFormat="1" applyBorder="1"/>
    <xf numFmtId="207" fontId="50" fillId="0" borderId="29" xfId="0" applyNumberFormat="1" applyFont="1" applyBorder="1" applyAlignment="1">
      <alignment horizontal="center"/>
    </xf>
    <xf numFmtId="0" fontId="50" fillId="0" borderId="11" xfId="0" applyFont="1" applyBorder="1" applyAlignment="1">
      <alignment horizontal="center"/>
    </xf>
    <xf numFmtId="0" fontId="50" fillId="0" borderId="12" xfId="0" applyFont="1" applyBorder="1" applyAlignment="1">
      <alignment horizontal="center"/>
    </xf>
    <xf numFmtId="0" fontId="50" fillId="0" borderId="13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20" xfId="0" applyFont="1" applyBorder="1" applyAlignment="1">
      <alignment horizontal="center"/>
    </xf>
    <xf numFmtId="49" fontId="45" fillId="0" borderId="22" xfId="0" applyNumberFormat="1" applyFont="1" applyBorder="1" applyAlignment="1">
      <alignment horizontal="center" vertical="top" wrapText="1"/>
    </xf>
    <xf numFmtId="49" fontId="45" fillId="0" borderId="23" xfId="0" applyNumberFormat="1" applyFont="1" applyBorder="1" applyAlignment="1">
      <alignment horizontal="center" vertical="top" wrapText="1"/>
    </xf>
    <xf numFmtId="49" fontId="45" fillId="0" borderId="24" xfId="0" applyNumberFormat="1" applyFont="1" applyBorder="1" applyAlignment="1">
      <alignment horizontal="center" vertical="top" wrapText="1"/>
    </xf>
    <xf numFmtId="49" fontId="45" fillId="0" borderId="25" xfId="0" applyNumberFormat="1" applyFont="1" applyBorder="1" applyAlignment="1">
      <alignment horizontal="center" vertical="top" wrapText="1"/>
    </xf>
    <xf numFmtId="49" fontId="45" fillId="0" borderId="0" xfId="0" applyNumberFormat="1" applyFont="1" applyBorder="1" applyAlignment="1">
      <alignment horizontal="center" vertical="top" wrapText="1"/>
    </xf>
    <xf numFmtId="49" fontId="45" fillId="0" borderId="35" xfId="0" applyNumberFormat="1" applyFont="1" applyBorder="1" applyAlignment="1">
      <alignment horizontal="center" vertical="top" wrapText="1"/>
    </xf>
    <xf numFmtId="49" fontId="45" fillId="0" borderId="28" xfId="0" applyNumberFormat="1" applyFont="1" applyBorder="1" applyAlignment="1">
      <alignment horizontal="center" vertical="top" wrapText="1"/>
    </xf>
    <xf numFmtId="49" fontId="45" fillId="0" borderId="29" xfId="0" applyNumberFormat="1" applyFont="1" applyBorder="1" applyAlignment="1">
      <alignment horizontal="center" vertical="top" wrapText="1"/>
    </xf>
    <xf numFmtId="49" fontId="45" fillId="0" borderId="30" xfId="0" applyNumberFormat="1" applyFont="1" applyBorder="1" applyAlignment="1">
      <alignment horizontal="center" vertical="top" wrapText="1"/>
    </xf>
    <xf numFmtId="182" fontId="6" fillId="0" borderId="26" xfId="0" applyNumberFormat="1" applyFont="1" applyBorder="1" applyAlignment="1">
      <alignment horizontal="left"/>
    </xf>
    <xf numFmtId="182" fontId="6" fillId="0" borderId="103" xfId="0" applyNumberFormat="1" applyFont="1" applyBorder="1" applyAlignment="1">
      <alignment horizontal="left"/>
    </xf>
    <xf numFmtId="182" fontId="6" fillId="0" borderId="33" xfId="0" applyNumberFormat="1" applyFont="1" applyBorder="1" applyAlignment="1">
      <alignment horizontal="left"/>
    </xf>
    <xf numFmtId="0" fontId="7" fillId="0" borderId="43" xfId="0" applyFont="1" applyBorder="1" applyAlignment="1" applyProtection="1">
      <alignment horizontal="center"/>
    </xf>
    <xf numFmtId="0" fontId="7" fillId="0" borderId="37" xfId="0" applyFont="1" applyBorder="1" applyAlignment="1" applyProtection="1">
      <alignment horizontal="center"/>
    </xf>
    <xf numFmtId="0" fontId="46" fillId="0" borderId="0" xfId="0" applyFont="1" applyBorder="1" applyAlignment="1" applyProtection="1">
      <alignment horizontal="left" vertical="top" wrapText="1"/>
    </xf>
    <xf numFmtId="0" fontId="46" fillId="0" borderId="35" xfId="0" applyFont="1" applyBorder="1" applyAlignment="1" applyProtection="1">
      <alignment horizontal="left" vertical="top" wrapText="1"/>
    </xf>
    <xf numFmtId="0" fontId="46" fillId="0" borderId="29" xfId="0" applyFont="1" applyBorder="1" applyAlignment="1" applyProtection="1">
      <alignment horizontal="left" vertical="top" wrapText="1"/>
    </xf>
    <xf numFmtId="0" fontId="46" fillId="0" borderId="30" xfId="0" applyFont="1" applyBorder="1" applyAlignment="1" applyProtection="1">
      <alignment horizontal="left" vertical="top" wrapText="1"/>
    </xf>
    <xf numFmtId="182" fontId="7" fillId="0" borderId="0" xfId="0" applyNumberFormat="1" applyFont="1" applyBorder="1" applyAlignment="1" applyProtection="1">
      <alignment horizontal="center"/>
    </xf>
    <xf numFmtId="0" fontId="6" fillId="0" borderId="33" xfId="0" applyFont="1" applyBorder="1" applyAlignment="1">
      <alignment horizontal="center"/>
    </xf>
    <xf numFmtId="0" fontId="13" fillId="0" borderId="22" xfId="0" applyFont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/>
    </xf>
    <xf numFmtId="0" fontId="13" fillId="0" borderId="24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35" xfId="0" applyFont="1" applyBorder="1" applyAlignment="1" applyProtection="1">
      <alignment horizontal="center" vertical="center"/>
    </xf>
    <xf numFmtId="0" fontId="63" fillId="0" borderId="0" xfId="0" applyFont="1" applyBorder="1" applyAlignment="1" applyProtection="1">
      <alignment horizontal="left" vertical="top" wrapText="1"/>
    </xf>
    <xf numFmtId="0" fontId="63" fillId="0" borderId="35" xfId="0" applyFont="1" applyBorder="1" applyAlignment="1" applyProtection="1">
      <alignment horizontal="left" vertical="top" wrapText="1"/>
    </xf>
    <xf numFmtId="0" fontId="63" fillId="0" borderId="29" xfId="0" applyFont="1" applyBorder="1" applyAlignment="1" applyProtection="1">
      <alignment horizontal="left" vertical="top" wrapText="1"/>
    </xf>
    <xf numFmtId="0" fontId="63" fillId="0" borderId="30" xfId="0" applyFont="1" applyBorder="1" applyAlignment="1" applyProtection="1">
      <alignment horizontal="left" vertical="top" wrapText="1"/>
    </xf>
    <xf numFmtId="14" fontId="11" fillId="0" borderId="33" xfId="0" applyNumberFormat="1" applyFont="1" applyBorder="1" applyAlignment="1">
      <alignment horizontal="left"/>
    </xf>
    <xf numFmtId="0" fontId="2" fillId="0" borderId="7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5" fillId="0" borderId="33" xfId="0" applyFont="1" applyBorder="1" applyAlignment="1">
      <alignment horizontal="left"/>
    </xf>
    <xf numFmtId="0" fontId="9" fillId="0" borderId="113" xfId="0" applyFont="1" applyBorder="1" applyAlignment="1">
      <alignment horizontal="center"/>
    </xf>
    <xf numFmtId="0" fontId="9" fillId="0" borderId="114" xfId="0" applyFont="1" applyBorder="1" applyAlignment="1">
      <alignment horizontal="center"/>
    </xf>
    <xf numFmtId="0" fontId="9" fillId="0" borderId="108" xfId="0" applyFont="1" applyBorder="1" applyAlignment="1">
      <alignment horizontal="center"/>
    </xf>
    <xf numFmtId="0" fontId="9" fillId="0" borderId="109" xfId="0" applyFont="1" applyBorder="1" applyAlignment="1">
      <alignment horizontal="center"/>
    </xf>
    <xf numFmtId="0" fontId="7" fillId="0" borderId="115" xfId="0" applyFont="1" applyBorder="1" applyAlignment="1">
      <alignment horizontal="center" vertical="center" wrapText="1"/>
    </xf>
    <xf numFmtId="0" fontId="7" fillId="0" borderId="116" xfId="0" applyFont="1" applyBorder="1" applyAlignment="1">
      <alignment horizontal="center" vertical="center" wrapText="1"/>
    </xf>
    <xf numFmtId="0" fontId="7" fillId="0" borderId="117" xfId="0" applyFont="1" applyBorder="1" applyAlignment="1">
      <alignment horizontal="center" vertical="center" wrapText="1"/>
    </xf>
    <xf numFmtId="0" fontId="9" fillId="0" borderId="108" xfId="0" applyFont="1" applyBorder="1" applyAlignment="1">
      <alignment horizontal="center" vertical="center" wrapText="1"/>
    </xf>
    <xf numFmtId="0" fontId="9" fillId="0" borderId="118" xfId="0" applyFont="1" applyBorder="1" applyAlignment="1">
      <alignment horizontal="center" vertical="center" wrapText="1"/>
    </xf>
    <xf numFmtId="0" fontId="9" fillId="0" borderId="11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1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0" xfId="0" applyFont="1" applyBorder="1" applyAlignment="1">
      <alignment horizontal="center"/>
    </xf>
    <xf numFmtId="0" fontId="9" fillId="0" borderId="91" xfId="0" applyFont="1" applyBorder="1" applyAlignment="1">
      <alignment horizontal="center"/>
    </xf>
    <xf numFmtId="0" fontId="52" fillId="0" borderId="36" xfId="0" applyFont="1" applyBorder="1" applyAlignment="1">
      <alignment horizontal="left"/>
    </xf>
    <xf numFmtId="0" fontId="52" fillId="0" borderId="112" xfId="0" applyFont="1" applyBorder="1" applyAlignment="1">
      <alignment horizontal="left"/>
    </xf>
    <xf numFmtId="0" fontId="61" fillId="0" borderId="36" xfId="0" applyFont="1" applyBorder="1" applyAlignment="1">
      <alignment horizontal="left"/>
    </xf>
    <xf numFmtId="0" fontId="52" fillId="0" borderId="0" xfId="0" applyFont="1" applyBorder="1" applyAlignment="1">
      <alignment horizontal="left"/>
    </xf>
    <xf numFmtId="0" fontId="52" fillId="0" borderId="21" xfId="0" applyFont="1" applyBorder="1" applyAlignment="1">
      <alignment horizontal="left"/>
    </xf>
    <xf numFmtId="0" fontId="52" fillId="0" borderId="88" xfId="0" applyFont="1" applyBorder="1" applyAlignment="1">
      <alignment horizontal="left"/>
    </xf>
    <xf numFmtId="0" fontId="52" fillId="29" borderId="88" xfId="0" applyFont="1" applyFill="1" applyBorder="1" applyAlignment="1">
      <alignment horizontal="left"/>
    </xf>
    <xf numFmtId="0" fontId="52" fillId="29" borderId="36" xfId="0" applyFont="1" applyFill="1" applyBorder="1" applyAlignment="1">
      <alignment horizontal="left"/>
    </xf>
    <xf numFmtId="0" fontId="52" fillId="29" borderId="112" xfId="0" applyFont="1" applyFill="1" applyBorder="1" applyAlignment="1">
      <alignment horizontal="left"/>
    </xf>
    <xf numFmtId="0" fontId="2" fillId="25" borderId="73" xfId="0" applyFont="1" applyFill="1" applyBorder="1" applyAlignment="1">
      <alignment horizontal="center"/>
    </xf>
    <xf numFmtId="0" fontId="2" fillId="25" borderId="17" xfId="0" applyFont="1" applyFill="1" applyBorder="1" applyAlignment="1">
      <alignment horizontal="center"/>
    </xf>
    <xf numFmtId="0" fontId="2" fillId="25" borderId="16" xfId="0" applyFont="1" applyFill="1" applyBorder="1" applyAlignment="1">
      <alignment horizontal="center"/>
    </xf>
    <xf numFmtId="0" fontId="56" fillId="25" borderId="0" xfId="0" applyFont="1" applyFill="1" applyBorder="1" applyAlignment="1">
      <alignment horizontal="center"/>
    </xf>
    <xf numFmtId="0" fontId="11" fillId="25" borderId="0" xfId="0" applyFont="1" applyFill="1" applyBorder="1" applyAlignment="1">
      <alignment horizontal="left"/>
    </xf>
    <xf numFmtId="0" fontId="9" fillId="25" borderId="78" xfId="0" applyFont="1" applyFill="1" applyBorder="1" applyAlignment="1">
      <alignment horizontal="center"/>
    </xf>
    <xf numFmtId="0" fontId="11" fillId="25" borderId="26" xfId="0" applyFont="1" applyFill="1" applyBorder="1" applyAlignment="1">
      <alignment horizontal="left"/>
    </xf>
    <xf numFmtId="0" fontId="9" fillId="25" borderId="108" xfId="0" applyFont="1" applyFill="1" applyBorder="1" applyAlignment="1">
      <alignment horizontal="center" vertical="center"/>
    </xf>
    <xf numFmtId="0" fontId="9" fillId="25" borderId="109" xfId="0" applyFont="1" applyFill="1" applyBorder="1" applyAlignment="1">
      <alignment horizontal="center" vertical="center"/>
    </xf>
    <xf numFmtId="0" fontId="9" fillId="25" borderId="110" xfId="0" applyFont="1" applyFill="1" applyBorder="1" applyAlignment="1">
      <alignment horizontal="center" vertical="center"/>
    </xf>
    <xf numFmtId="0" fontId="9" fillId="25" borderId="91" xfId="0" applyFont="1" applyFill="1" applyBorder="1" applyAlignment="1">
      <alignment horizontal="center" vertical="center"/>
    </xf>
    <xf numFmtId="0" fontId="9" fillId="25" borderId="79" xfId="0" applyFont="1" applyFill="1" applyBorder="1" applyAlignment="1">
      <alignment horizontal="center" vertical="center"/>
    </xf>
    <xf numFmtId="0" fontId="9" fillId="25" borderId="84" xfId="0" applyFont="1" applyFill="1" applyBorder="1" applyAlignment="1">
      <alignment horizontal="center" vertical="center"/>
    </xf>
    <xf numFmtId="0" fontId="9" fillId="25" borderId="108" xfId="0" applyFont="1" applyFill="1" applyBorder="1" applyAlignment="1">
      <alignment horizontal="left" vertical="center"/>
    </xf>
    <xf numFmtId="0" fontId="9" fillId="25" borderId="90" xfId="0" applyFont="1" applyFill="1" applyBorder="1" applyAlignment="1">
      <alignment horizontal="left" vertical="center"/>
    </xf>
    <xf numFmtId="0" fontId="9" fillId="25" borderId="109" xfId="0" applyFont="1" applyFill="1" applyBorder="1" applyAlignment="1">
      <alignment horizontal="left" vertical="center"/>
    </xf>
    <xf numFmtId="0" fontId="9" fillId="25" borderId="110" xfId="0" applyFont="1" applyFill="1" applyBorder="1" applyAlignment="1">
      <alignment horizontal="left" vertical="center"/>
    </xf>
    <xf numFmtId="0" fontId="9" fillId="25" borderId="0" xfId="0" applyFont="1" applyFill="1" applyBorder="1" applyAlignment="1">
      <alignment horizontal="left" vertical="center"/>
    </xf>
    <xf numFmtId="0" fontId="9" fillId="25" borderId="91" xfId="0" applyFont="1" applyFill="1" applyBorder="1" applyAlignment="1">
      <alignment horizontal="left" vertical="center"/>
    </xf>
    <xf numFmtId="0" fontId="9" fillId="25" borderId="79" xfId="0" applyFont="1" applyFill="1" applyBorder="1" applyAlignment="1">
      <alignment horizontal="left" vertical="center"/>
    </xf>
    <xf numFmtId="0" fontId="9" fillId="25" borderId="78" xfId="0" applyFont="1" applyFill="1" applyBorder="1" applyAlignment="1">
      <alignment horizontal="left" vertical="center"/>
    </xf>
    <xf numFmtId="0" fontId="9" fillId="25" borderId="84" xfId="0" applyFont="1" applyFill="1" applyBorder="1" applyAlignment="1">
      <alignment horizontal="left" vertical="center"/>
    </xf>
    <xf numFmtId="0" fontId="52" fillId="25" borderId="33" xfId="0" applyFont="1" applyFill="1" applyBorder="1" applyAlignment="1">
      <alignment horizontal="left"/>
    </xf>
    <xf numFmtId="0" fontId="52" fillId="25" borderId="111" xfId="0" applyFont="1" applyFill="1" applyBorder="1" applyAlignment="1">
      <alignment horizontal="left"/>
    </xf>
    <xf numFmtId="0" fontId="52" fillId="25" borderId="104" xfId="0" applyFont="1" applyFill="1" applyBorder="1" applyAlignment="1">
      <alignment horizontal="left"/>
    </xf>
    <xf numFmtId="0" fontId="52" fillId="25" borderId="105" xfId="0" applyFont="1" applyFill="1" applyBorder="1" applyAlignment="1">
      <alignment horizontal="left"/>
    </xf>
    <xf numFmtId="0" fontId="52" fillId="25" borderId="106" xfId="0" applyFont="1" applyFill="1" applyBorder="1" applyAlignment="1">
      <alignment horizontal="left"/>
    </xf>
    <xf numFmtId="0" fontId="52" fillId="25" borderId="107" xfId="0" applyFont="1" applyFill="1" applyBorder="1" applyAlignment="1">
      <alignment horizontal="left"/>
    </xf>
    <xf numFmtId="0" fontId="9" fillId="25" borderId="108" xfId="0" applyFont="1" applyFill="1" applyBorder="1" applyAlignment="1">
      <alignment horizontal="center"/>
    </xf>
    <xf numFmtId="0" fontId="9" fillId="25" borderId="109" xfId="0" applyFont="1" applyFill="1" applyBorder="1" applyAlignment="1">
      <alignment horizontal="center"/>
    </xf>
    <xf numFmtId="0" fontId="9" fillId="25" borderId="110" xfId="0" applyFont="1" applyFill="1" applyBorder="1" applyAlignment="1">
      <alignment horizontal="center"/>
    </xf>
    <xf numFmtId="0" fontId="9" fillId="25" borderId="91" xfId="0" applyFont="1" applyFill="1" applyBorder="1" applyAlignment="1">
      <alignment horizontal="center"/>
    </xf>
    <xf numFmtId="0" fontId="9" fillId="0" borderId="73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9" fillId="0" borderId="120" xfId="0" applyFont="1" applyBorder="1" applyAlignment="1">
      <alignment horizontal="center"/>
    </xf>
    <xf numFmtId="0" fontId="9" fillId="0" borderId="121" xfId="0" applyFont="1" applyBorder="1" applyAlignment="1">
      <alignment horizontal="center"/>
    </xf>
    <xf numFmtId="0" fontId="9" fillId="0" borderId="12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" fontId="9" fillId="25" borderId="19" xfId="0" applyNumberFormat="1" applyFont="1" applyFill="1" applyBorder="1" applyAlignment="1">
      <alignment horizontal="center"/>
    </xf>
    <xf numFmtId="1" fontId="9" fillId="25" borderId="14" xfId="0" applyNumberFormat="1" applyFont="1" applyFill="1" applyBorder="1" applyAlignment="1">
      <alignment horizontal="center"/>
    </xf>
    <xf numFmtId="1" fontId="9" fillId="25" borderId="20" xfId="0" applyNumberFormat="1" applyFont="1" applyFill="1" applyBorder="1" applyAlignment="1">
      <alignment horizontal="center"/>
    </xf>
    <xf numFmtId="1" fontId="9" fillId="25" borderId="73" xfId="0" applyNumberFormat="1" applyFont="1" applyFill="1" applyBorder="1" applyAlignment="1">
      <alignment horizontal="center"/>
    </xf>
    <xf numFmtId="0" fontId="9" fillId="25" borderId="17" xfId="0" applyFont="1" applyFill="1" applyBorder="1" applyAlignment="1">
      <alignment horizontal="center"/>
    </xf>
    <xf numFmtId="0" fontId="9" fillId="25" borderId="16" xfId="0" applyFont="1" applyFill="1" applyBorder="1" applyAlignment="1">
      <alignment horizontal="center"/>
    </xf>
    <xf numFmtId="207" fontId="57" fillId="0" borderId="33" xfId="0" applyNumberFormat="1" applyFont="1" applyBorder="1" applyAlignment="1">
      <alignment horizontal="center"/>
    </xf>
    <xf numFmtId="0" fontId="9" fillId="25" borderId="14" xfId="0" applyFont="1" applyFill="1" applyBorder="1" applyAlignment="1">
      <alignment horizontal="center"/>
    </xf>
    <xf numFmtId="0" fontId="9" fillId="25" borderId="20" xfId="0" applyFont="1" applyFill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25" borderId="19" xfId="0" applyFont="1" applyFill="1" applyBorder="1" applyAlignment="1">
      <alignment horizontal="center"/>
    </xf>
    <xf numFmtId="1" fontId="9" fillId="25" borderId="17" xfId="0" applyNumberFormat="1" applyFont="1" applyFill="1" applyBorder="1" applyAlignment="1">
      <alignment horizontal="center"/>
    </xf>
    <xf numFmtId="1" fontId="9" fillId="25" borderId="16" xfId="0" applyNumberFormat="1" applyFont="1" applyFill="1" applyBorder="1" applyAlignment="1">
      <alignment horizontal="center"/>
    </xf>
    <xf numFmtId="0" fontId="48" fillId="0" borderId="0" xfId="0" applyFont="1" applyFill="1" applyAlignment="1">
      <alignment horizontal="left" vertical="center" textRotation="180" wrapText="1"/>
    </xf>
    <xf numFmtId="207" fontId="6" fillId="0" borderId="33" xfId="0" applyNumberFormat="1" applyFont="1" applyBorder="1" applyAlignment="1">
      <alignment horizontal="center"/>
    </xf>
    <xf numFmtId="207" fontId="6" fillId="0" borderId="34" xfId="0" applyNumberFormat="1" applyFont="1" applyBorder="1" applyAlignment="1">
      <alignment horizontal="center"/>
    </xf>
    <xf numFmtId="0" fontId="6" fillId="0" borderId="31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49" fontId="45" fillId="0" borderId="22" xfId="0" applyNumberFormat="1" applyFont="1" applyBorder="1" applyAlignment="1">
      <alignment horizontal="left" vertical="top" wrapText="1"/>
    </xf>
    <xf numFmtId="49" fontId="45" fillId="0" borderId="23" xfId="0" applyNumberFormat="1" applyFont="1" applyBorder="1" applyAlignment="1">
      <alignment horizontal="left" vertical="top" wrapText="1"/>
    </xf>
    <xf numFmtId="49" fontId="45" fillId="0" borderId="24" xfId="0" applyNumberFormat="1" applyFont="1" applyBorder="1" applyAlignment="1">
      <alignment horizontal="left" vertical="top" wrapText="1"/>
    </xf>
    <xf numFmtId="49" fontId="45" fillId="0" borderId="25" xfId="0" applyNumberFormat="1" applyFont="1" applyBorder="1" applyAlignment="1">
      <alignment horizontal="left" vertical="top" wrapText="1"/>
    </xf>
    <xf numFmtId="49" fontId="45" fillId="0" borderId="0" xfId="0" applyNumberFormat="1" applyFont="1" applyBorder="1" applyAlignment="1">
      <alignment horizontal="left" vertical="top" wrapText="1"/>
    </xf>
    <xf numFmtId="49" fontId="45" fillId="0" borderId="35" xfId="0" applyNumberFormat="1" applyFont="1" applyBorder="1" applyAlignment="1">
      <alignment horizontal="left" vertical="top" wrapText="1"/>
    </xf>
    <xf numFmtId="49" fontId="45" fillId="0" borderId="28" xfId="0" applyNumberFormat="1" applyFont="1" applyBorder="1" applyAlignment="1">
      <alignment horizontal="left" vertical="top" wrapText="1"/>
    </xf>
    <xf numFmtId="49" fontId="45" fillId="0" borderId="29" xfId="0" applyNumberFormat="1" applyFont="1" applyBorder="1" applyAlignment="1">
      <alignment horizontal="left" vertical="top" wrapText="1"/>
    </xf>
    <xf numFmtId="49" fontId="45" fillId="0" borderId="30" xfId="0" applyNumberFormat="1" applyFont="1" applyBorder="1" applyAlignment="1">
      <alignment horizontal="left" vertical="top" wrapText="1"/>
    </xf>
    <xf numFmtId="0" fontId="7" fillId="0" borderId="22" xfId="0" applyFont="1" applyBorder="1" applyAlignment="1" applyProtection="1">
      <alignment horizontal="center"/>
    </xf>
    <xf numFmtId="0" fontId="7" fillId="0" borderId="23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35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0" fontId="45" fillId="0" borderId="22" xfId="0" applyFont="1" applyBorder="1" applyAlignment="1" applyProtection="1">
      <alignment horizontal="left" vertical="top" wrapText="1"/>
    </xf>
    <xf numFmtId="0" fontId="45" fillId="0" borderId="23" xfId="0" applyFont="1" applyBorder="1" applyAlignment="1" applyProtection="1">
      <alignment horizontal="left" vertical="top" wrapText="1"/>
    </xf>
    <xf numFmtId="0" fontId="45" fillId="0" borderId="24" xfId="0" applyFont="1" applyBorder="1" applyAlignment="1" applyProtection="1">
      <alignment horizontal="left" vertical="top" wrapText="1"/>
    </xf>
    <xf numFmtId="0" fontId="45" fillId="0" borderId="25" xfId="0" applyFont="1" applyBorder="1" applyAlignment="1" applyProtection="1">
      <alignment horizontal="left" vertical="top" wrapText="1"/>
    </xf>
    <xf numFmtId="0" fontId="45" fillId="0" borderId="0" xfId="0" applyFont="1" applyBorder="1" applyAlignment="1" applyProtection="1">
      <alignment horizontal="left" vertical="top" wrapText="1"/>
    </xf>
    <xf numFmtId="0" fontId="45" fillId="0" borderId="35" xfId="0" applyFont="1" applyBorder="1" applyAlignment="1" applyProtection="1">
      <alignment horizontal="left" vertical="top" wrapText="1"/>
    </xf>
    <xf numFmtId="0" fontId="45" fillId="0" borderId="28" xfId="0" applyFont="1" applyBorder="1" applyAlignment="1" applyProtection="1">
      <alignment horizontal="left" vertical="top" wrapText="1"/>
    </xf>
    <xf numFmtId="0" fontId="45" fillId="0" borderId="29" xfId="0" applyFont="1" applyBorder="1" applyAlignment="1" applyProtection="1">
      <alignment horizontal="left" vertical="top" wrapText="1"/>
    </xf>
    <xf numFmtId="0" fontId="45" fillId="0" borderId="30" xfId="0" applyFont="1" applyBorder="1" applyAlignment="1" applyProtection="1">
      <alignment horizontal="left" vertical="top" wrapText="1"/>
    </xf>
    <xf numFmtId="182" fontId="6" fillId="0" borderId="33" xfId="0" applyNumberFormat="1" applyFont="1" applyBorder="1" applyAlignment="1">
      <alignment horizontal="center"/>
    </xf>
  </cellXfs>
  <cellStyles count="59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/>
    <cellStyle name="Entrée" xfId="29" builtinId="20" customBuiltin="1"/>
    <cellStyle name="Insatisfaisant" xfId="30" builtinId="27" customBuiltin="1"/>
    <cellStyle name="Milliers 10" xfId="31"/>
    <cellStyle name="Milliers 11" xfId="32"/>
    <cellStyle name="Milliers 12" xfId="33"/>
    <cellStyle name="Milliers 2" xfId="34"/>
    <cellStyle name="Milliers 3" xfId="35"/>
    <cellStyle name="Milliers 4" xfId="36"/>
    <cellStyle name="Milliers 5" xfId="37"/>
    <cellStyle name="Milliers 6" xfId="38"/>
    <cellStyle name="Milliers 7" xfId="39"/>
    <cellStyle name="Milliers 8" xfId="40"/>
    <cellStyle name="Milliers 9" xfId="41"/>
    <cellStyle name="Neutre" xfId="42" builtinId="28" customBuiltin="1"/>
    <cellStyle name="Normal" xfId="0" builtinId="0"/>
    <cellStyle name="Normal 2" xfId="43"/>
    <cellStyle name="Normal 3" xfId="44"/>
    <cellStyle name="Normal 4" xfId="45"/>
    <cellStyle name="Normal 5" xfId="46"/>
    <cellStyle name="Normal 6" xfId="47"/>
    <cellStyle name="Normal 7" xfId="48"/>
    <cellStyle name="Satisfaisant" xfId="49" builtinId="26" customBuiltin="1"/>
    <cellStyle name="Sortie" xfId="50" builtinId="21" customBuiltin="1"/>
    <cellStyle name="Texte explicatif" xfId="51" builtinId="53" customBuiltin="1"/>
    <cellStyle name="Titre" xfId="52" builtinId="15" customBuiltin="1"/>
    <cellStyle name="Titre 1" xfId="53" builtinId="16" customBuiltin="1"/>
    <cellStyle name="Titre 2" xfId="54" builtinId="17" customBuiltin="1"/>
    <cellStyle name="Titre 3" xfId="55" builtinId="18" customBuiltin="1"/>
    <cellStyle name="Titre 4" xfId="56" builtinId="19" customBuiltin="1"/>
    <cellStyle name="Total" xfId="57" builtinId="25" customBuiltin="1"/>
    <cellStyle name="Vérification" xfId="58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Placette FFPP no 2A (Jb) Droit de Renan (en-dessous du chemin)
pourcentage des pièces sur la placette</a:t>
            </a:r>
          </a:p>
        </c:rich>
      </c:tx>
      <c:layout>
        <c:manualLayout>
          <c:xMode val="edge"/>
          <c:yMode val="edge"/>
          <c:x val="0.16513773797195891"/>
          <c:y val="2.351624704580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810439222004633E-2"/>
          <c:y val="0.19484890409384079"/>
          <c:w val="0.93042882922163883"/>
          <c:h val="0.688690092055816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'Inventaire 1'!$B$106:$B$117</c:f>
              <c:strCache>
                <c:ptCount val="12"/>
                <c:pt idx="0">
                  <c:v>Ep</c:v>
                </c:pt>
                <c:pt idx="1">
                  <c:v>Sa</c:v>
                </c:pt>
                <c:pt idx="2">
                  <c:v>Secs</c:v>
                </c:pt>
                <c:pt idx="3">
                  <c:v>0</c:v>
                </c:pt>
                <c:pt idx="4">
                  <c:v>0</c:v>
                </c:pt>
                <c:pt idx="5">
                  <c:v>Aut. R.</c:v>
                </c:pt>
                <c:pt idx="6">
                  <c:v>Hê</c:v>
                </c:pt>
                <c:pt idx="7">
                  <c:v>Ers</c:v>
                </c:pt>
                <c:pt idx="8">
                  <c:v>Frê</c:v>
                </c:pt>
                <c:pt idx="9">
                  <c:v>Chêne</c:v>
                </c:pt>
                <c:pt idx="10">
                  <c:v>Tilleul</c:v>
                </c:pt>
                <c:pt idx="11">
                  <c:v>Aut.f</c:v>
                </c:pt>
              </c:strCache>
            </c:strRef>
          </c:cat>
          <c:val>
            <c:numRef>
              <c:f>'Inventaire 1'!$C$106:$C$117</c:f>
              <c:numCache>
                <c:formatCode>0</c:formatCode>
                <c:ptCount val="12"/>
                <c:pt idx="0">
                  <c:v>10.76923076923077</c:v>
                </c:pt>
                <c:pt idx="1">
                  <c:v>3.0769230769230771</c:v>
                </c:pt>
                <c:pt idx="2">
                  <c:v>7.6923076923076925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78.461538461538467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F-4C90-B715-54B23E94FA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23305696"/>
        <c:axId val="1"/>
      </c:barChart>
      <c:catAx>
        <c:axId val="5233056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Essences</a:t>
                </a:r>
              </a:p>
            </c:rich>
          </c:tx>
          <c:layout>
            <c:manualLayout>
              <c:xMode val="edge"/>
              <c:yMode val="edge"/>
              <c:x val="0.47018383728127178"/>
              <c:y val="0.938410239256543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Valeur en %</a:t>
                </a:r>
              </a:p>
            </c:rich>
          </c:tx>
          <c:layout>
            <c:manualLayout>
              <c:xMode val="edge"/>
              <c:yMode val="edge"/>
              <c:x val="5.3516859527949646E-3"/>
              <c:y val="0.4468086938703590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305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Placette FFPP no 2A (Jb) Droit de Renan (en-dessous du chemin)
Pourcentage des sylves sur la placette</a:t>
            </a:r>
          </a:p>
        </c:rich>
      </c:tx>
      <c:layout>
        <c:manualLayout>
          <c:xMode val="edge"/>
          <c:yMode val="edge"/>
          <c:x val="0.14132119029365631"/>
          <c:y val="2.7600888600573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61454308950531"/>
          <c:y val="0.17622105798827578"/>
          <c:w val="0.88632963912434448"/>
          <c:h val="0.690022215014332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'Inventaire 1'!$B$106:$B$117</c:f>
              <c:strCache>
                <c:ptCount val="12"/>
                <c:pt idx="0">
                  <c:v>Ep</c:v>
                </c:pt>
                <c:pt idx="1">
                  <c:v>Sa</c:v>
                </c:pt>
                <c:pt idx="2">
                  <c:v>Secs</c:v>
                </c:pt>
                <c:pt idx="3">
                  <c:v>0</c:v>
                </c:pt>
                <c:pt idx="4">
                  <c:v>0</c:v>
                </c:pt>
                <c:pt idx="5">
                  <c:v>Aut. R.</c:v>
                </c:pt>
                <c:pt idx="6">
                  <c:v>Hê</c:v>
                </c:pt>
                <c:pt idx="7">
                  <c:v>Ers</c:v>
                </c:pt>
                <c:pt idx="8">
                  <c:v>Frê</c:v>
                </c:pt>
                <c:pt idx="9">
                  <c:v>Chêne</c:v>
                </c:pt>
                <c:pt idx="10">
                  <c:v>Tilleul</c:v>
                </c:pt>
                <c:pt idx="11">
                  <c:v>Aut.f</c:v>
                </c:pt>
              </c:strCache>
            </c:strRef>
          </c:cat>
          <c:val>
            <c:numRef>
              <c:f>'Inventaire 1'!$D$106:$D$117</c:f>
              <c:numCache>
                <c:formatCode>0</c:formatCode>
                <c:ptCount val="12"/>
                <c:pt idx="0">
                  <c:v>8.4900864260294853</c:v>
                </c:pt>
                <c:pt idx="1">
                  <c:v>0.35587188612099629</c:v>
                </c:pt>
                <c:pt idx="2">
                  <c:v>1.3472292831723431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89.80681240467716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8-4EA7-86C2-DA105AC6E2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23306056"/>
        <c:axId val="1"/>
      </c:barChart>
      <c:catAx>
        <c:axId val="5233060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Essences</a:t>
                </a:r>
              </a:p>
            </c:rich>
          </c:tx>
          <c:layout>
            <c:manualLayout>
              <c:xMode val="edge"/>
              <c:yMode val="edge"/>
              <c:x val="0.49308806613330075"/>
              <c:y val="0.92887605867314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Valeur en %</a:t>
                </a:r>
              </a:p>
            </c:rich>
          </c:tx>
          <c:layout>
            <c:manualLayout>
              <c:xMode val="edge"/>
              <c:yMode val="edge"/>
              <c:x val="1.4592948997714508E-2"/>
              <c:y val="0.434183209139787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306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FFPP placette témoin de Renan no 2 B
Pourcentage des pièces sur la placette</a:t>
            </a:r>
          </a:p>
        </c:rich>
      </c:tx>
      <c:layout>
        <c:manualLayout>
          <c:xMode val="edge"/>
          <c:yMode val="edge"/>
          <c:x val="0.28636368932803796"/>
          <c:y val="2.81690584796519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93955927800223E-2"/>
          <c:y val="0.19131485550763638"/>
          <c:w val="0.89772743876646821"/>
          <c:h val="0.660799163501835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'Inventaire 2'!$B$106:$B$117</c:f>
              <c:strCache>
                <c:ptCount val="12"/>
                <c:pt idx="0">
                  <c:v>Ep</c:v>
                </c:pt>
                <c:pt idx="1">
                  <c:v>Sa</c:v>
                </c:pt>
                <c:pt idx="2">
                  <c:v>Secs</c:v>
                </c:pt>
                <c:pt idx="3">
                  <c:v>0</c:v>
                </c:pt>
                <c:pt idx="4">
                  <c:v>0</c:v>
                </c:pt>
                <c:pt idx="5">
                  <c:v>Aut. R.</c:v>
                </c:pt>
                <c:pt idx="6">
                  <c:v>Hê</c:v>
                </c:pt>
                <c:pt idx="7">
                  <c:v>Ers</c:v>
                </c:pt>
                <c:pt idx="8">
                  <c:v>Frê</c:v>
                </c:pt>
                <c:pt idx="9">
                  <c:v>Chêne</c:v>
                </c:pt>
                <c:pt idx="10">
                  <c:v>Tilleul</c:v>
                </c:pt>
                <c:pt idx="11">
                  <c:v>Aut.f</c:v>
                </c:pt>
              </c:strCache>
            </c:strRef>
          </c:cat>
          <c:val>
            <c:numRef>
              <c:f>'Inventaire 2'!$C$106:$C$117</c:f>
              <c:numCache>
                <c:formatCode>0</c:formatCode>
                <c:ptCount val="12"/>
                <c:pt idx="0">
                  <c:v>14.960629921259843</c:v>
                </c:pt>
                <c:pt idx="1">
                  <c:v>11.811023622047244</c:v>
                </c:pt>
                <c:pt idx="2">
                  <c:v>11.286089238845145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60.629921259842519</c:v>
                </c:pt>
                <c:pt idx="7">
                  <c:v>1.3123359580052494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8-46B9-827C-F22F7545CF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23301016"/>
        <c:axId val="1"/>
      </c:barChart>
      <c:catAx>
        <c:axId val="5233010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Essences</a:t>
                </a:r>
              </a:p>
            </c:rich>
          </c:tx>
          <c:layout>
            <c:manualLayout>
              <c:xMode val="edge"/>
              <c:yMode val="edge"/>
              <c:x val="0.48787887811443509"/>
              <c:y val="0.921362954438616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Valeur en %</a:t>
                </a:r>
              </a:p>
            </c:rich>
          </c:tx>
          <c:layout>
            <c:manualLayout>
              <c:xMode val="edge"/>
              <c:yMode val="edge"/>
              <c:x val="1.439394205617122E-2"/>
              <c:y val="0.4248832987347506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301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FFPP placettte témoin de Renan no 2 B
Pourcentage des sylves sur la placette</a:t>
            </a:r>
          </a:p>
        </c:rich>
      </c:tx>
      <c:layout>
        <c:manualLayout>
          <c:xMode val="edge"/>
          <c:yMode val="edge"/>
          <c:x val="0.27850053862271362"/>
          <c:y val="2.64446747428392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048253011271771E-2"/>
          <c:y val="0.16748294003798173"/>
          <c:w val="0.89594541408570771"/>
          <c:h val="0.708129623669361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'Inventaire 2'!$B$106:$B$117</c:f>
              <c:strCache>
                <c:ptCount val="12"/>
                <c:pt idx="0">
                  <c:v>Ep</c:v>
                </c:pt>
                <c:pt idx="1">
                  <c:v>Sa</c:v>
                </c:pt>
                <c:pt idx="2">
                  <c:v>Secs</c:v>
                </c:pt>
                <c:pt idx="3">
                  <c:v>0</c:v>
                </c:pt>
                <c:pt idx="4">
                  <c:v>0</c:v>
                </c:pt>
                <c:pt idx="5">
                  <c:v>Aut. R.</c:v>
                </c:pt>
                <c:pt idx="6">
                  <c:v>Hê</c:v>
                </c:pt>
                <c:pt idx="7">
                  <c:v>Ers</c:v>
                </c:pt>
                <c:pt idx="8">
                  <c:v>Frê</c:v>
                </c:pt>
                <c:pt idx="9">
                  <c:v>Chêne</c:v>
                </c:pt>
                <c:pt idx="10">
                  <c:v>Tilleul</c:v>
                </c:pt>
                <c:pt idx="11">
                  <c:v>Aut.f</c:v>
                </c:pt>
              </c:strCache>
            </c:strRef>
          </c:cat>
          <c:val>
            <c:numRef>
              <c:f>'Inventaire 2'!$D$106:$D$117</c:f>
              <c:numCache>
                <c:formatCode>0</c:formatCode>
                <c:ptCount val="12"/>
                <c:pt idx="0">
                  <c:v>23.932584269662925</c:v>
                </c:pt>
                <c:pt idx="1">
                  <c:v>16.613162118780092</c:v>
                </c:pt>
                <c:pt idx="2">
                  <c:v>14.253611556982346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44.75120385232745</c:v>
                </c:pt>
                <c:pt idx="7">
                  <c:v>0.449438202247191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6-4CBD-BDA3-15030BF462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23003360"/>
        <c:axId val="1"/>
      </c:barChart>
      <c:catAx>
        <c:axId val="5230033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Essences</a:t>
                </a:r>
              </a:p>
            </c:rich>
          </c:tx>
          <c:layout>
            <c:manualLayout>
              <c:xMode val="edge"/>
              <c:yMode val="edge"/>
              <c:x val="0.48661083121990617"/>
              <c:y val="0.933399075182436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Valeur en %</a:t>
                </a:r>
              </a:p>
            </c:rich>
          </c:tx>
          <c:layout>
            <c:manualLayout>
              <c:xMode val="edge"/>
              <c:yMode val="edge"/>
              <c:x val="1.4537116027009777E-2"/>
              <c:y val="0.438785714251554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003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FFPP placette no 2 de Renan
Pourcentage des pièces sur la placette
 (récapitulation placettes 2 A et 2 B)</a:t>
            </a:r>
          </a:p>
        </c:rich>
      </c:tx>
      <c:layout>
        <c:manualLayout>
          <c:xMode val="edge"/>
          <c:yMode val="edge"/>
          <c:x val="0.2842912409249358"/>
          <c:y val="2.6530651901285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421472854831361E-2"/>
          <c:y val="0.2102043958332607"/>
          <c:w val="0.89655189186570061"/>
          <c:h val="0.661225478155111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'Inventaire total'!$B$107:$B$118</c:f>
              <c:strCache>
                <c:ptCount val="12"/>
                <c:pt idx="0">
                  <c:v>Ep</c:v>
                </c:pt>
                <c:pt idx="1">
                  <c:v>Sa</c:v>
                </c:pt>
                <c:pt idx="2">
                  <c:v>Secs</c:v>
                </c:pt>
                <c:pt idx="3">
                  <c:v>0</c:v>
                </c:pt>
                <c:pt idx="4">
                  <c:v>0</c:v>
                </c:pt>
                <c:pt idx="5">
                  <c:v>Aut. R.</c:v>
                </c:pt>
                <c:pt idx="6">
                  <c:v>Hê</c:v>
                </c:pt>
                <c:pt idx="7">
                  <c:v>Ers</c:v>
                </c:pt>
                <c:pt idx="8">
                  <c:v>Frê</c:v>
                </c:pt>
                <c:pt idx="9">
                  <c:v>Chêne</c:v>
                </c:pt>
                <c:pt idx="10">
                  <c:v>Tilleul</c:v>
                </c:pt>
                <c:pt idx="11">
                  <c:v>Aut.f</c:v>
                </c:pt>
              </c:strCache>
            </c:strRef>
          </c:cat>
          <c:val>
            <c:numRef>
              <c:f>'Inventaire total'!$C$107:$C$118</c:f>
              <c:numCache>
                <c:formatCode>0</c:formatCode>
                <c:ptCount val="12"/>
                <c:pt idx="0">
                  <c:v>14.349775784753364</c:v>
                </c:pt>
                <c:pt idx="1">
                  <c:v>10.538116591928251</c:v>
                </c:pt>
                <c:pt idx="2">
                  <c:v>10.762331838565023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63.228699551569512</c:v>
                </c:pt>
                <c:pt idx="7">
                  <c:v>1.1210762331838566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2-4308-A5A6-D8D784EFA0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23001560"/>
        <c:axId val="1"/>
      </c:barChart>
      <c:catAx>
        <c:axId val="5230015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Essences</a:t>
                </a:r>
              </a:p>
            </c:rich>
          </c:tx>
          <c:layout>
            <c:manualLayout>
              <c:xMode val="edge"/>
              <c:yMode val="edge"/>
              <c:x val="0.48812269668243696"/>
              <c:y val="0.931634045610519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Valeur en %</a:t>
                </a:r>
              </a:p>
            </c:rich>
          </c:tx>
          <c:layout>
            <c:manualLayout>
              <c:xMode val="edge"/>
              <c:yMode val="edge"/>
              <c:x val="1.4559389696964369E-2"/>
              <c:y val="0.457143540452916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001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FFPP placette no 2 de Renan
 Pourcentage des sylves sur la placette 
 (récapitulation placette 2 A + 2 B)</a:t>
            </a:r>
          </a:p>
        </c:rich>
      </c:tx>
      <c:layout>
        <c:manualLayout>
          <c:xMode val="edge"/>
          <c:yMode val="edge"/>
          <c:x val="0.28299045280416635"/>
          <c:y val="2.7577957832433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007745096742961E-2"/>
          <c:y val="0.23980832897768384"/>
          <c:w val="0.89702634096415013"/>
          <c:h val="0.609113155603316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'Inventaire total'!$B$107:$B$118</c:f>
              <c:strCache>
                <c:ptCount val="12"/>
                <c:pt idx="0">
                  <c:v>Ep</c:v>
                </c:pt>
                <c:pt idx="1">
                  <c:v>Sa</c:v>
                </c:pt>
                <c:pt idx="2">
                  <c:v>Secs</c:v>
                </c:pt>
                <c:pt idx="3">
                  <c:v>0</c:v>
                </c:pt>
                <c:pt idx="4">
                  <c:v>0</c:v>
                </c:pt>
                <c:pt idx="5">
                  <c:v>Aut. R.</c:v>
                </c:pt>
                <c:pt idx="6">
                  <c:v>Hê</c:v>
                </c:pt>
                <c:pt idx="7">
                  <c:v>Ers</c:v>
                </c:pt>
                <c:pt idx="8">
                  <c:v>Frê</c:v>
                </c:pt>
                <c:pt idx="9">
                  <c:v>Chêne</c:v>
                </c:pt>
                <c:pt idx="10">
                  <c:v>Tilleul</c:v>
                </c:pt>
                <c:pt idx="11">
                  <c:v>Aut.f</c:v>
                </c:pt>
              </c:strCache>
            </c:strRef>
          </c:cat>
          <c:val>
            <c:numRef>
              <c:f>'Inventaire total'!$D$107:$D$118</c:f>
              <c:numCache>
                <c:formatCode>0</c:formatCode>
                <c:ptCount val="12"/>
                <c:pt idx="0">
                  <c:v>20.226912284982308</c:v>
                </c:pt>
                <c:pt idx="1">
                  <c:v>12.711967793095033</c:v>
                </c:pt>
                <c:pt idx="2">
                  <c:v>11.156520678296937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55.563010857630843</c:v>
                </c:pt>
                <c:pt idx="7">
                  <c:v>0.34158838599487612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1-4C33-97D7-7E2B74A36E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23000120"/>
        <c:axId val="1"/>
      </c:barChart>
      <c:catAx>
        <c:axId val="523000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Essences</a:t>
                </a:r>
              </a:p>
            </c:rich>
          </c:tx>
          <c:layout>
            <c:manualLayout>
              <c:xMode val="edge"/>
              <c:yMode val="edge"/>
              <c:x val="0.48817760052470749"/>
              <c:y val="0.919664941629417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Proportion en %</a:t>
                </a:r>
              </a:p>
            </c:rich>
          </c:tx>
          <c:layout>
            <c:manualLayout>
              <c:xMode val="edge"/>
              <c:yMode val="edge"/>
              <c:x val="1.4492772515577254E-2"/>
              <c:y val="0.41127128419672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000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Pourcentage des sylves sur la placette</a:t>
            </a:r>
          </a:p>
        </c:rich>
      </c:tx>
      <c:layout>
        <c:manualLayout>
          <c:xMode val="edge"/>
          <c:yMode val="edge"/>
          <c:x val="0.33056752810491236"/>
          <c:y val="2.9850784339197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007003434857255E-2"/>
          <c:y val="0.11044790205502902"/>
          <c:w val="0.91148117582065802"/>
          <c:h val="0.811941334026159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'Inventaire 3'!$B$103:$B$114</c:f>
              <c:strCache>
                <c:ptCount val="12"/>
                <c:pt idx="0">
                  <c:v>Ep</c:v>
                </c:pt>
                <c:pt idx="1">
                  <c:v>Sa</c:v>
                </c:pt>
                <c:pt idx="2">
                  <c:v>Secs</c:v>
                </c:pt>
                <c:pt idx="3">
                  <c:v>0</c:v>
                </c:pt>
                <c:pt idx="4">
                  <c:v>0</c:v>
                </c:pt>
                <c:pt idx="5">
                  <c:v>Aut. R.</c:v>
                </c:pt>
                <c:pt idx="6">
                  <c:v>Hê</c:v>
                </c:pt>
                <c:pt idx="7">
                  <c:v>Ers</c:v>
                </c:pt>
                <c:pt idx="8">
                  <c:v>Frê</c:v>
                </c:pt>
                <c:pt idx="9">
                  <c:v>Chêne</c:v>
                </c:pt>
                <c:pt idx="10">
                  <c:v>Tilleul</c:v>
                </c:pt>
                <c:pt idx="11">
                  <c:v>Aut.f</c:v>
                </c:pt>
              </c:strCache>
            </c:strRef>
          </c:cat>
          <c:val>
            <c:numRef>
              <c:f>'Inventaire 3'!$D$103:$D$114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3-475D-800F-76ED3F229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003720"/>
        <c:axId val="1"/>
      </c:barChart>
      <c:catAx>
        <c:axId val="5230037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Essences</a:t>
                </a:r>
              </a:p>
            </c:rich>
          </c:tx>
          <c:layout>
            <c:manualLayout>
              <c:xMode val="edge"/>
              <c:yMode val="edge"/>
              <c:x val="0.48824408962775762"/>
              <c:y val="0.950747481203425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Valeur en %</a:t>
                </a:r>
              </a:p>
            </c:rich>
          </c:tx>
          <c:layout>
            <c:manualLayout>
              <c:xMode val="edge"/>
              <c:yMode val="edge"/>
              <c:x val="2.6279426920474209E-2"/>
              <c:y val="0.474627470993232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003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Pourcentage des pièces sur la placette</a:t>
            </a:r>
          </a:p>
        </c:rich>
      </c:tx>
      <c:layout>
        <c:manualLayout>
          <c:xMode val="edge"/>
          <c:yMode val="edge"/>
          <c:x val="0.35012016030741833"/>
          <c:y val="2.86458697584403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52082244420953E-2"/>
          <c:y val="0.10286471413258125"/>
          <c:w val="0.91966494162941737"/>
          <c:h val="0.824219798049670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'Inventaire 3'!$B$103:$B$114</c:f>
              <c:strCache>
                <c:ptCount val="12"/>
                <c:pt idx="0">
                  <c:v>Ep</c:v>
                </c:pt>
                <c:pt idx="1">
                  <c:v>Sa</c:v>
                </c:pt>
                <c:pt idx="2">
                  <c:v>Secs</c:v>
                </c:pt>
                <c:pt idx="3">
                  <c:v>0</c:v>
                </c:pt>
                <c:pt idx="4">
                  <c:v>0</c:v>
                </c:pt>
                <c:pt idx="5">
                  <c:v>Aut. R.</c:v>
                </c:pt>
                <c:pt idx="6">
                  <c:v>Hê</c:v>
                </c:pt>
                <c:pt idx="7">
                  <c:v>Ers</c:v>
                </c:pt>
                <c:pt idx="8">
                  <c:v>Frê</c:v>
                </c:pt>
                <c:pt idx="9">
                  <c:v>Chêne</c:v>
                </c:pt>
                <c:pt idx="10">
                  <c:v>Tilleul</c:v>
                </c:pt>
                <c:pt idx="11">
                  <c:v>Aut.f</c:v>
                </c:pt>
              </c:strCache>
            </c:strRef>
          </c:cat>
          <c:val>
            <c:numRef>
              <c:f>'Inventaire 3'!$C$103:$C$114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2-4162-A3A6-8A71B1D38B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22997600"/>
        <c:axId val="1"/>
      </c:barChart>
      <c:catAx>
        <c:axId val="522997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Essences</a:t>
                </a:r>
              </a:p>
            </c:rich>
          </c:tx>
          <c:layout>
            <c:manualLayout>
              <c:xMode val="edge"/>
              <c:yMode val="edge"/>
              <c:x val="0.48681090782469816"/>
              <c:y val="0.955730381940691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Valeur en %</a:t>
                </a:r>
              </a:p>
            </c:rich>
          </c:tx>
          <c:layout>
            <c:manualLayout>
              <c:xMode val="edge"/>
              <c:yMode val="edge"/>
              <c:x val="2.2781791252879963E-2"/>
              <c:y val="0.473958936003285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29976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15</xdr:row>
      <xdr:rowOff>304800</xdr:rowOff>
    </xdr:from>
    <xdr:to>
      <xdr:col>4</xdr:col>
      <xdr:colOff>716280</xdr:colOff>
      <xdr:row>24</xdr:row>
      <xdr:rowOff>114300</xdr:rowOff>
    </xdr:to>
    <xdr:pic>
      <xdr:nvPicPr>
        <xdr:cNvPr id="5126" name="Picture 6">
          <a:extLst>
            <a:ext uri="{FF2B5EF4-FFF2-40B4-BE49-F238E27FC236}">
              <a16:creationId xmlns:a16="http://schemas.microsoft.com/office/drawing/2014/main" id="{EA994BDC-81E7-BA4F-35B2-652487C07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6" t="6392" r="23039" b="24426"/>
        <a:stretch>
          <a:fillRect/>
        </a:stretch>
      </xdr:blipFill>
      <xdr:spPr bwMode="auto">
        <a:xfrm>
          <a:off x="685800" y="5547360"/>
          <a:ext cx="4343400" cy="323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1714500</xdr:colOff>
      <xdr:row>20</xdr:row>
      <xdr:rowOff>45720</xdr:rowOff>
    </xdr:from>
    <xdr:to>
      <xdr:col>0</xdr:col>
      <xdr:colOff>1897380</xdr:colOff>
      <xdr:row>20</xdr:row>
      <xdr:rowOff>198120</xdr:rowOff>
    </xdr:to>
    <xdr:sp macro="" textlink="">
      <xdr:nvSpPr>
        <xdr:cNvPr id="5127" name="Oval 7">
          <a:extLst>
            <a:ext uri="{FF2B5EF4-FFF2-40B4-BE49-F238E27FC236}">
              <a16:creationId xmlns:a16="http://schemas.microsoft.com/office/drawing/2014/main" id="{7C4BE464-BCFC-11C3-B7F9-0EC4CFC1E360}"/>
            </a:ext>
          </a:extLst>
        </xdr:cNvPr>
        <xdr:cNvSpPr>
          <a:spLocks noChangeArrowheads="1"/>
        </xdr:cNvSpPr>
      </xdr:nvSpPr>
      <xdr:spPr bwMode="auto">
        <a:xfrm>
          <a:off x="1714500" y="7193280"/>
          <a:ext cx="182880" cy="152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1135380</xdr:colOff>
      <xdr:row>18</xdr:row>
      <xdr:rowOff>68580</xdr:rowOff>
    </xdr:from>
    <xdr:to>
      <xdr:col>0</xdr:col>
      <xdr:colOff>1927860</xdr:colOff>
      <xdr:row>18</xdr:row>
      <xdr:rowOff>373380</xdr:rowOff>
    </xdr:to>
    <xdr:sp macro="" textlink="">
      <xdr:nvSpPr>
        <xdr:cNvPr id="5128" name="Rectangle 8">
          <a:extLst>
            <a:ext uri="{FF2B5EF4-FFF2-40B4-BE49-F238E27FC236}">
              <a16:creationId xmlns:a16="http://schemas.microsoft.com/office/drawing/2014/main" id="{F193634E-286F-9AE5-9F6A-A44FE21E7FEA}"/>
            </a:ext>
          </a:extLst>
        </xdr:cNvPr>
        <xdr:cNvSpPr>
          <a:spLocks noChangeArrowheads="1"/>
        </xdr:cNvSpPr>
      </xdr:nvSpPr>
      <xdr:spPr bwMode="auto">
        <a:xfrm>
          <a:off x="1135380" y="6454140"/>
          <a:ext cx="79248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Placette 2A Renan</a:t>
          </a:r>
        </a:p>
      </xdr:txBody>
    </xdr:sp>
    <xdr:clientData/>
  </xdr:twoCellAnchor>
  <xdr:twoCellAnchor>
    <xdr:from>
      <xdr:col>3</xdr:col>
      <xdr:colOff>655320</xdr:colOff>
      <xdr:row>18</xdr:row>
      <xdr:rowOff>167640</xdr:rowOff>
    </xdr:from>
    <xdr:to>
      <xdr:col>4</xdr:col>
      <xdr:colOff>594360</xdr:colOff>
      <xdr:row>18</xdr:row>
      <xdr:rowOff>358140</xdr:rowOff>
    </xdr:to>
    <xdr:sp macro="" textlink="">
      <xdr:nvSpPr>
        <xdr:cNvPr id="5129" name="Rectangle 9">
          <a:extLst>
            <a:ext uri="{FF2B5EF4-FFF2-40B4-BE49-F238E27FC236}">
              <a16:creationId xmlns:a16="http://schemas.microsoft.com/office/drawing/2014/main" id="{A57F0375-4ACF-D08F-4CC2-995D5AE9911A}"/>
            </a:ext>
          </a:extLst>
        </xdr:cNvPr>
        <xdr:cNvSpPr>
          <a:spLocks noChangeArrowheads="1"/>
        </xdr:cNvSpPr>
      </xdr:nvSpPr>
      <xdr:spPr bwMode="auto">
        <a:xfrm>
          <a:off x="4084320" y="6553200"/>
          <a:ext cx="82296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Ligne CFF</a:t>
          </a:r>
        </a:p>
      </xdr:txBody>
    </xdr:sp>
    <xdr:clientData/>
  </xdr:twoCellAnchor>
  <xdr:twoCellAnchor>
    <xdr:from>
      <xdr:col>3</xdr:col>
      <xdr:colOff>274320</xdr:colOff>
      <xdr:row>20</xdr:row>
      <xdr:rowOff>167640</xdr:rowOff>
    </xdr:from>
    <xdr:to>
      <xdr:col>4</xdr:col>
      <xdr:colOff>769620</xdr:colOff>
      <xdr:row>20</xdr:row>
      <xdr:rowOff>358140</xdr:rowOff>
    </xdr:to>
    <xdr:sp macro="" textlink="">
      <xdr:nvSpPr>
        <xdr:cNvPr id="5131" name="Rectangle 11">
          <a:extLst>
            <a:ext uri="{FF2B5EF4-FFF2-40B4-BE49-F238E27FC236}">
              <a16:creationId xmlns:a16="http://schemas.microsoft.com/office/drawing/2014/main" id="{A84B37CB-C17D-4397-A8C5-B78F38B63ADA}"/>
            </a:ext>
          </a:extLst>
        </xdr:cNvPr>
        <xdr:cNvSpPr>
          <a:spLocks noChangeArrowheads="1"/>
        </xdr:cNvSpPr>
      </xdr:nvSpPr>
      <xdr:spPr bwMode="auto">
        <a:xfrm>
          <a:off x="3703320" y="7315200"/>
          <a:ext cx="137922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Route cantonale</a:t>
          </a:r>
        </a:p>
      </xdr:txBody>
    </xdr:sp>
    <xdr:clientData/>
  </xdr:twoCellAnchor>
  <xdr:twoCellAnchor>
    <xdr:from>
      <xdr:col>0</xdr:col>
      <xdr:colOff>1958340</xdr:colOff>
      <xdr:row>22</xdr:row>
      <xdr:rowOff>289560</xdr:rowOff>
    </xdr:from>
    <xdr:to>
      <xdr:col>3</xdr:col>
      <xdr:colOff>22860</xdr:colOff>
      <xdr:row>23</xdr:row>
      <xdr:rowOff>106680</xdr:rowOff>
    </xdr:to>
    <xdr:sp macro="" textlink="">
      <xdr:nvSpPr>
        <xdr:cNvPr id="5138" name="Rectangle 18">
          <a:extLst>
            <a:ext uri="{FF2B5EF4-FFF2-40B4-BE49-F238E27FC236}">
              <a16:creationId xmlns:a16="http://schemas.microsoft.com/office/drawing/2014/main" id="{B98C6327-90F8-0BAF-F622-722B9F3AE2C0}"/>
            </a:ext>
          </a:extLst>
        </xdr:cNvPr>
        <xdr:cNvSpPr>
          <a:spLocks noChangeArrowheads="1"/>
        </xdr:cNvSpPr>
      </xdr:nvSpPr>
      <xdr:spPr bwMode="auto">
        <a:xfrm>
          <a:off x="1958340" y="8199120"/>
          <a:ext cx="1493520" cy="1981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Village de Renan</a:t>
          </a:r>
        </a:p>
      </xdr:txBody>
    </xdr:sp>
    <xdr:clientData/>
  </xdr:twoCellAnchor>
  <xdr:twoCellAnchor>
    <xdr:from>
      <xdr:col>2</xdr:col>
      <xdr:colOff>144780</xdr:colOff>
      <xdr:row>20</xdr:row>
      <xdr:rowOff>68580</xdr:rowOff>
    </xdr:from>
    <xdr:to>
      <xdr:col>3</xdr:col>
      <xdr:colOff>274320</xdr:colOff>
      <xdr:row>20</xdr:row>
      <xdr:rowOff>266700</xdr:rowOff>
    </xdr:to>
    <xdr:sp macro="" textlink="">
      <xdr:nvSpPr>
        <xdr:cNvPr id="5139" name="Line 19">
          <a:extLst>
            <a:ext uri="{FF2B5EF4-FFF2-40B4-BE49-F238E27FC236}">
              <a16:creationId xmlns:a16="http://schemas.microsoft.com/office/drawing/2014/main" id="{C06B578F-6F65-5571-AB9B-0EA57B64571B}"/>
            </a:ext>
          </a:extLst>
        </xdr:cNvPr>
        <xdr:cNvSpPr>
          <a:spLocks noChangeShapeType="1"/>
        </xdr:cNvSpPr>
      </xdr:nvSpPr>
      <xdr:spPr bwMode="auto">
        <a:xfrm flipH="1" flipV="1">
          <a:off x="3360420" y="7216140"/>
          <a:ext cx="342900" cy="198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365760</xdr:colOff>
      <xdr:row>18</xdr:row>
      <xdr:rowOff>137160</xdr:rowOff>
    </xdr:from>
    <xdr:to>
      <xdr:col>3</xdr:col>
      <xdr:colOff>640080</xdr:colOff>
      <xdr:row>18</xdr:row>
      <xdr:rowOff>281940</xdr:rowOff>
    </xdr:to>
    <xdr:sp macro="" textlink="">
      <xdr:nvSpPr>
        <xdr:cNvPr id="5140" name="Line 20">
          <a:extLst>
            <a:ext uri="{FF2B5EF4-FFF2-40B4-BE49-F238E27FC236}">
              <a16:creationId xmlns:a16="http://schemas.microsoft.com/office/drawing/2014/main" id="{D8941362-AED8-2309-27BE-17F2540DDAD9}"/>
            </a:ext>
          </a:extLst>
        </xdr:cNvPr>
        <xdr:cNvSpPr>
          <a:spLocks noChangeShapeType="1"/>
        </xdr:cNvSpPr>
      </xdr:nvSpPr>
      <xdr:spPr bwMode="auto">
        <a:xfrm flipH="1" flipV="1">
          <a:off x="3794760" y="6522720"/>
          <a:ext cx="274320" cy="1447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1676400</xdr:colOff>
      <xdr:row>23</xdr:row>
      <xdr:rowOff>0</xdr:rowOff>
    </xdr:from>
    <xdr:to>
      <xdr:col>0</xdr:col>
      <xdr:colOff>1973580</xdr:colOff>
      <xdr:row>23</xdr:row>
      <xdr:rowOff>22860</xdr:rowOff>
    </xdr:to>
    <xdr:sp macro="" textlink="">
      <xdr:nvSpPr>
        <xdr:cNvPr id="5141" name="Line 21">
          <a:extLst>
            <a:ext uri="{FF2B5EF4-FFF2-40B4-BE49-F238E27FC236}">
              <a16:creationId xmlns:a16="http://schemas.microsoft.com/office/drawing/2014/main" id="{6434CAF1-C488-495E-729A-4DFDDBD4AC47}"/>
            </a:ext>
          </a:extLst>
        </xdr:cNvPr>
        <xdr:cNvSpPr>
          <a:spLocks noChangeShapeType="1"/>
        </xdr:cNvSpPr>
      </xdr:nvSpPr>
      <xdr:spPr bwMode="auto">
        <a:xfrm flipH="1">
          <a:off x="1676400" y="8290560"/>
          <a:ext cx="297180" cy="228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1516380</xdr:colOff>
      <xdr:row>18</xdr:row>
      <xdr:rowOff>373380</xdr:rowOff>
    </xdr:from>
    <xdr:to>
      <xdr:col>0</xdr:col>
      <xdr:colOff>1813560</xdr:colOff>
      <xdr:row>20</xdr:row>
      <xdr:rowOff>106680</xdr:rowOff>
    </xdr:to>
    <xdr:sp macro="" textlink="">
      <xdr:nvSpPr>
        <xdr:cNvPr id="5143" name="Line 23">
          <a:extLst>
            <a:ext uri="{FF2B5EF4-FFF2-40B4-BE49-F238E27FC236}">
              <a16:creationId xmlns:a16="http://schemas.microsoft.com/office/drawing/2014/main" id="{8A064BEA-DE44-DCC6-D95C-945BF80E8BBB}"/>
            </a:ext>
          </a:extLst>
        </xdr:cNvPr>
        <xdr:cNvSpPr>
          <a:spLocks noChangeShapeType="1"/>
        </xdr:cNvSpPr>
      </xdr:nvSpPr>
      <xdr:spPr bwMode="auto">
        <a:xfrm>
          <a:off x="1516380" y="6758940"/>
          <a:ext cx="29718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723900</xdr:colOff>
      <xdr:row>16</xdr:row>
      <xdr:rowOff>182880</xdr:rowOff>
    </xdr:from>
    <xdr:to>
      <xdr:col>3</xdr:col>
      <xdr:colOff>45720</xdr:colOff>
      <xdr:row>22</xdr:row>
      <xdr:rowOff>335280</xdr:rowOff>
    </xdr:to>
    <xdr:sp macro="" textlink="">
      <xdr:nvSpPr>
        <xdr:cNvPr id="5144" name="Freeform 24">
          <a:extLst>
            <a:ext uri="{FF2B5EF4-FFF2-40B4-BE49-F238E27FC236}">
              <a16:creationId xmlns:a16="http://schemas.microsoft.com/office/drawing/2014/main" id="{BC2BF408-30D8-8FA5-A745-C8CA41C1207A}"/>
            </a:ext>
          </a:extLst>
        </xdr:cNvPr>
        <xdr:cNvSpPr>
          <a:spLocks/>
        </xdr:cNvSpPr>
      </xdr:nvSpPr>
      <xdr:spPr bwMode="auto">
        <a:xfrm>
          <a:off x="723900" y="5806440"/>
          <a:ext cx="2750820" cy="2438400"/>
        </a:xfrm>
        <a:custGeom>
          <a:avLst/>
          <a:gdLst>
            <a:gd name="T0" fmla="*/ 0 w 281"/>
            <a:gd name="T1" fmla="*/ 256 h 256"/>
            <a:gd name="T2" fmla="*/ 19 w 281"/>
            <a:gd name="T3" fmla="*/ 244 h 256"/>
            <a:gd name="T4" fmla="*/ 34 w 281"/>
            <a:gd name="T5" fmla="*/ 235 h 256"/>
            <a:gd name="T6" fmla="*/ 49 w 281"/>
            <a:gd name="T7" fmla="*/ 227 h 256"/>
            <a:gd name="T8" fmla="*/ 71 w 281"/>
            <a:gd name="T9" fmla="*/ 196 h 256"/>
            <a:gd name="T10" fmla="*/ 87 w 281"/>
            <a:gd name="T11" fmla="*/ 175 h 256"/>
            <a:gd name="T12" fmla="*/ 97 w 281"/>
            <a:gd name="T13" fmla="*/ 158 h 256"/>
            <a:gd name="T14" fmla="*/ 113 w 281"/>
            <a:gd name="T15" fmla="*/ 139 h 256"/>
            <a:gd name="T16" fmla="*/ 125 w 281"/>
            <a:gd name="T17" fmla="*/ 125 h 256"/>
            <a:gd name="T18" fmla="*/ 141 w 281"/>
            <a:gd name="T19" fmla="*/ 108 h 256"/>
            <a:gd name="T20" fmla="*/ 163 w 281"/>
            <a:gd name="T21" fmla="*/ 99 h 256"/>
            <a:gd name="T22" fmla="*/ 177 w 281"/>
            <a:gd name="T23" fmla="*/ 82 h 256"/>
            <a:gd name="T24" fmla="*/ 216 w 281"/>
            <a:gd name="T25" fmla="*/ 59 h 256"/>
            <a:gd name="T26" fmla="*/ 227 w 281"/>
            <a:gd name="T27" fmla="*/ 49 h 256"/>
            <a:gd name="T28" fmla="*/ 212 w 281"/>
            <a:gd name="T29" fmla="*/ 30 h 256"/>
            <a:gd name="T30" fmla="*/ 217 w 281"/>
            <a:gd name="T31" fmla="*/ 23 h 256"/>
            <a:gd name="T32" fmla="*/ 281 w 281"/>
            <a:gd name="T33" fmla="*/ 0 h 25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</a:cxnLst>
          <a:rect l="0" t="0" r="r" b="b"/>
          <a:pathLst>
            <a:path w="281" h="256">
              <a:moveTo>
                <a:pt x="0" y="256"/>
              </a:moveTo>
              <a:lnTo>
                <a:pt x="19" y="244"/>
              </a:lnTo>
              <a:lnTo>
                <a:pt x="34" y="235"/>
              </a:lnTo>
              <a:lnTo>
                <a:pt x="49" y="227"/>
              </a:lnTo>
              <a:lnTo>
                <a:pt x="71" y="196"/>
              </a:lnTo>
              <a:lnTo>
                <a:pt x="87" y="175"/>
              </a:lnTo>
              <a:lnTo>
                <a:pt x="97" y="158"/>
              </a:lnTo>
              <a:lnTo>
                <a:pt x="113" y="139"/>
              </a:lnTo>
              <a:lnTo>
                <a:pt x="125" y="125"/>
              </a:lnTo>
              <a:lnTo>
                <a:pt x="141" y="108"/>
              </a:lnTo>
              <a:lnTo>
                <a:pt x="163" y="99"/>
              </a:lnTo>
              <a:lnTo>
                <a:pt x="177" y="82"/>
              </a:lnTo>
              <a:lnTo>
                <a:pt x="216" y="59"/>
              </a:lnTo>
              <a:lnTo>
                <a:pt x="227" y="49"/>
              </a:lnTo>
              <a:lnTo>
                <a:pt x="212" y="30"/>
              </a:lnTo>
              <a:lnTo>
                <a:pt x="217" y="23"/>
              </a:lnTo>
              <a:lnTo>
                <a:pt x="281" y="0"/>
              </a:lnTo>
            </a:path>
          </a:pathLst>
        </a:custGeom>
        <a:noFill/>
        <a:ln w="190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1684020</xdr:colOff>
      <xdr:row>16</xdr:row>
      <xdr:rowOff>190500</xdr:rowOff>
    </xdr:from>
    <xdr:to>
      <xdr:col>3</xdr:col>
      <xdr:colOff>281940</xdr:colOff>
      <xdr:row>22</xdr:row>
      <xdr:rowOff>297180</xdr:rowOff>
    </xdr:to>
    <xdr:sp macro="" textlink="">
      <xdr:nvSpPr>
        <xdr:cNvPr id="5145" name="Freeform 25">
          <a:extLst>
            <a:ext uri="{FF2B5EF4-FFF2-40B4-BE49-F238E27FC236}">
              <a16:creationId xmlns:a16="http://schemas.microsoft.com/office/drawing/2014/main" id="{D407A2B7-F402-AE3B-FE2D-7DEA4B4ECF5E}"/>
            </a:ext>
          </a:extLst>
        </xdr:cNvPr>
        <xdr:cNvSpPr>
          <a:spLocks/>
        </xdr:cNvSpPr>
      </xdr:nvSpPr>
      <xdr:spPr bwMode="auto">
        <a:xfrm>
          <a:off x="1684020" y="5814060"/>
          <a:ext cx="2026920" cy="2392680"/>
        </a:xfrm>
        <a:custGeom>
          <a:avLst/>
          <a:gdLst>
            <a:gd name="T0" fmla="*/ 0 w 207"/>
            <a:gd name="T1" fmla="*/ 0 h 251"/>
            <a:gd name="T2" fmla="*/ 52 w 207"/>
            <a:gd name="T3" fmla="*/ 46 h 251"/>
            <a:gd name="T4" fmla="*/ 74 w 207"/>
            <a:gd name="T5" fmla="*/ 55 h 251"/>
            <a:gd name="T6" fmla="*/ 55 w 207"/>
            <a:gd name="T7" fmla="*/ 79 h 251"/>
            <a:gd name="T8" fmla="*/ 96 w 207"/>
            <a:gd name="T9" fmla="*/ 129 h 251"/>
            <a:gd name="T10" fmla="*/ 127 w 207"/>
            <a:gd name="T11" fmla="*/ 102 h 251"/>
            <a:gd name="T12" fmla="*/ 139 w 207"/>
            <a:gd name="T13" fmla="*/ 119 h 251"/>
            <a:gd name="T14" fmla="*/ 162 w 207"/>
            <a:gd name="T15" fmla="*/ 105 h 251"/>
            <a:gd name="T16" fmla="*/ 207 w 207"/>
            <a:gd name="T17" fmla="*/ 155 h 251"/>
            <a:gd name="T18" fmla="*/ 201 w 207"/>
            <a:gd name="T19" fmla="*/ 171 h 251"/>
            <a:gd name="T20" fmla="*/ 182 w 207"/>
            <a:gd name="T21" fmla="*/ 193 h 251"/>
            <a:gd name="T22" fmla="*/ 155 w 207"/>
            <a:gd name="T23" fmla="*/ 215 h 251"/>
            <a:gd name="T24" fmla="*/ 98 w 207"/>
            <a:gd name="T25" fmla="*/ 251 h 25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</a:cxnLst>
          <a:rect l="0" t="0" r="r" b="b"/>
          <a:pathLst>
            <a:path w="207" h="251">
              <a:moveTo>
                <a:pt x="0" y="0"/>
              </a:moveTo>
              <a:lnTo>
                <a:pt x="52" y="46"/>
              </a:lnTo>
              <a:lnTo>
                <a:pt x="74" y="55"/>
              </a:lnTo>
              <a:lnTo>
                <a:pt x="55" y="79"/>
              </a:lnTo>
              <a:lnTo>
                <a:pt x="96" y="129"/>
              </a:lnTo>
              <a:lnTo>
                <a:pt x="127" y="102"/>
              </a:lnTo>
              <a:lnTo>
                <a:pt x="139" y="119"/>
              </a:lnTo>
              <a:lnTo>
                <a:pt x="162" y="105"/>
              </a:lnTo>
              <a:lnTo>
                <a:pt x="207" y="155"/>
              </a:lnTo>
              <a:lnTo>
                <a:pt x="201" y="171"/>
              </a:lnTo>
              <a:lnTo>
                <a:pt x="182" y="193"/>
              </a:lnTo>
              <a:lnTo>
                <a:pt x="155" y="215"/>
              </a:lnTo>
              <a:lnTo>
                <a:pt x="98" y="251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175260</xdr:colOff>
      <xdr:row>16</xdr:row>
      <xdr:rowOff>304800</xdr:rowOff>
    </xdr:from>
    <xdr:to>
      <xdr:col>4</xdr:col>
      <xdr:colOff>617220</xdr:colOff>
      <xdr:row>17</xdr:row>
      <xdr:rowOff>259080</xdr:rowOff>
    </xdr:to>
    <xdr:sp macro="" textlink="">
      <xdr:nvSpPr>
        <xdr:cNvPr id="5146" name="Rectangle 26">
          <a:extLst>
            <a:ext uri="{FF2B5EF4-FFF2-40B4-BE49-F238E27FC236}">
              <a16:creationId xmlns:a16="http://schemas.microsoft.com/office/drawing/2014/main" id="{2851CECD-E59D-366A-F991-0A8FBB0F6090}"/>
            </a:ext>
          </a:extLst>
        </xdr:cNvPr>
        <xdr:cNvSpPr>
          <a:spLocks noChangeArrowheads="1"/>
        </xdr:cNvSpPr>
      </xdr:nvSpPr>
      <xdr:spPr bwMode="auto">
        <a:xfrm>
          <a:off x="3390900" y="5928360"/>
          <a:ext cx="1539240" cy="33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Chemin forestier de La Charbonnière</a:t>
          </a:r>
        </a:p>
      </xdr:txBody>
    </xdr:sp>
    <xdr:clientData/>
  </xdr:twoCellAnchor>
  <xdr:twoCellAnchor>
    <xdr:from>
      <xdr:col>0</xdr:col>
      <xdr:colOff>0</xdr:colOff>
      <xdr:row>16</xdr:row>
      <xdr:rowOff>297180</xdr:rowOff>
    </xdr:from>
    <xdr:to>
      <xdr:col>0</xdr:col>
      <xdr:colOff>1295400</xdr:colOff>
      <xdr:row>17</xdr:row>
      <xdr:rowOff>76200</xdr:rowOff>
    </xdr:to>
    <xdr:sp macro="" textlink="">
      <xdr:nvSpPr>
        <xdr:cNvPr id="5147" name="Rectangle 27">
          <a:extLst>
            <a:ext uri="{FF2B5EF4-FFF2-40B4-BE49-F238E27FC236}">
              <a16:creationId xmlns:a16="http://schemas.microsoft.com/office/drawing/2014/main" id="{D4576F48-FE25-298F-D994-9899BCC58D86}"/>
            </a:ext>
          </a:extLst>
        </xdr:cNvPr>
        <xdr:cNvSpPr>
          <a:spLocks noChangeArrowheads="1"/>
        </xdr:cNvSpPr>
      </xdr:nvSpPr>
      <xdr:spPr bwMode="auto">
        <a:xfrm>
          <a:off x="0" y="5920740"/>
          <a:ext cx="129540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Limite communale</a:t>
          </a:r>
        </a:p>
      </xdr:txBody>
    </xdr:sp>
    <xdr:clientData/>
  </xdr:twoCellAnchor>
  <xdr:twoCellAnchor>
    <xdr:from>
      <xdr:col>0</xdr:col>
      <xdr:colOff>1310640</xdr:colOff>
      <xdr:row>16</xdr:row>
      <xdr:rowOff>327660</xdr:rowOff>
    </xdr:from>
    <xdr:to>
      <xdr:col>0</xdr:col>
      <xdr:colOff>1783080</xdr:colOff>
      <xdr:row>17</xdr:row>
      <xdr:rowOff>0</xdr:rowOff>
    </xdr:to>
    <xdr:sp macro="" textlink="">
      <xdr:nvSpPr>
        <xdr:cNvPr id="5148" name="Line 28">
          <a:extLst>
            <a:ext uri="{FF2B5EF4-FFF2-40B4-BE49-F238E27FC236}">
              <a16:creationId xmlns:a16="http://schemas.microsoft.com/office/drawing/2014/main" id="{81D0B3D3-ACD8-0FE9-3DCB-8885EE4712A5}"/>
            </a:ext>
          </a:extLst>
        </xdr:cNvPr>
        <xdr:cNvSpPr>
          <a:spLocks noChangeShapeType="1"/>
        </xdr:cNvSpPr>
      </xdr:nvSpPr>
      <xdr:spPr bwMode="auto">
        <a:xfrm flipV="1">
          <a:off x="1310640" y="5951220"/>
          <a:ext cx="472440" cy="533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815340</xdr:colOff>
      <xdr:row>17</xdr:row>
      <xdr:rowOff>68580</xdr:rowOff>
    </xdr:from>
    <xdr:to>
      <xdr:col>2</xdr:col>
      <xdr:colOff>182880</xdr:colOff>
      <xdr:row>17</xdr:row>
      <xdr:rowOff>213360</xdr:rowOff>
    </xdr:to>
    <xdr:sp macro="" textlink="">
      <xdr:nvSpPr>
        <xdr:cNvPr id="5149" name="Line 29">
          <a:extLst>
            <a:ext uri="{FF2B5EF4-FFF2-40B4-BE49-F238E27FC236}">
              <a16:creationId xmlns:a16="http://schemas.microsoft.com/office/drawing/2014/main" id="{A6DA795C-A731-6090-580F-479A65EFBBE2}"/>
            </a:ext>
          </a:extLst>
        </xdr:cNvPr>
        <xdr:cNvSpPr>
          <a:spLocks noChangeShapeType="1"/>
        </xdr:cNvSpPr>
      </xdr:nvSpPr>
      <xdr:spPr bwMode="auto">
        <a:xfrm flipH="1">
          <a:off x="2979420" y="6073140"/>
          <a:ext cx="419100" cy="1447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41</xdr:row>
      <xdr:rowOff>60960</xdr:rowOff>
    </xdr:from>
    <xdr:to>
      <xdr:col>1</xdr:col>
      <xdr:colOff>411480</xdr:colOff>
      <xdr:row>43</xdr:row>
      <xdr:rowOff>76200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C6E4E6C2-C8E4-450C-9F0E-0837A5229810}"/>
            </a:ext>
          </a:extLst>
        </xdr:cNvPr>
        <xdr:cNvSpPr txBox="1">
          <a:spLocks noChangeArrowheads="1"/>
        </xdr:cNvSpPr>
      </xdr:nvSpPr>
      <xdr:spPr bwMode="auto">
        <a:xfrm>
          <a:off x="213360" y="7825740"/>
          <a:ext cx="104394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P2/634.336/173.718, Bah 20</a:t>
          </a:r>
        </a:p>
        <a:p>
          <a:pPr algn="l" rtl="0">
            <a:defRPr sz="1000"/>
          </a:pPr>
          <a:endParaRPr lang="de-CH" sz="8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213360</xdr:colOff>
      <xdr:row>43</xdr:row>
      <xdr:rowOff>91440</xdr:rowOff>
    </xdr:from>
    <xdr:to>
      <xdr:col>1</xdr:col>
      <xdr:colOff>365760</xdr:colOff>
      <xdr:row>45</xdr:row>
      <xdr:rowOff>129540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9725BE29-06F0-D283-8EA8-3C7AE43EEE42}"/>
            </a:ext>
          </a:extLst>
        </xdr:cNvPr>
        <xdr:cNvSpPr txBox="1">
          <a:spLocks noChangeArrowheads="1"/>
        </xdr:cNvSpPr>
      </xdr:nvSpPr>
      <xdr:spPr bwMode="auto">
        <a:xfrm>
          <a:off x="213360" y="8191500"/>
          <a:ext cx="99822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P1/634.457/173.771, Bah 35</a:t>
          </a:r>
        </a:p>
        <a:p>
          <a:pPr algn="l" rtl="0">
            <a:defRPr sz="1000"/>
          </a:pPr>
          <a:endParaRPr lang="de-CH" sz="8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0</xdr:col>
      <xdr:colOff>274320</xdr:colOff>
      <xdr:row>45</xdr:row>
      <xdr:rowOff>129540</xdr:rowOff>
    </xdr:from>
    <xdr:ext cx="716280" cy="274320"/>
    <xdr:sp macro="" textlink="">
      <xdr:nvSpPr>
        <xdr:cNvPr id="4099" name="Text Box 3">
          <a:extLst>
            <a:ext uri="{FF2B5EF4-FFF2-40B4-BE49-F238E27FC236}">
              <a16:creationId xmlns:a16="http://schemas.microsoft.com/office/drawing/2014/main" id="{5578985F-AA40-DBFA-2915-70E05FBC2FCC}"/>
            </a:ext>
          </a:extLst>
        </xdr:cNvPr>
        <xdr:cNvSpPr txBox="1">
          <a:spLocks noChangeArrowheads="1"/>
        </xdr:cNvSpPr>
      </xdr:nvSpPr>
      <xdr:spPr bwMode="auto">
        <a:xfrm>
          <a:off x="274320" y="8564880"/>
          <a:ext cx="7162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36576" rIns="0" bIns="0" anchor="t" upright="1">
          <a:spAutoFit/>
        </a:bodyPr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P3/634.273</a:t>
          </a:r>
        </a:p>
        <a:p>
          <a:pPr algn="l" rtl="0">
            <a:lnSpc>
              <a:spcPts val="800"/>
            </a:lnSpc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173.847, Fi 62</a:t>
          </a:r>
        </a:p>
      </xdr:txBody>
    </xdr:sp>
    <xdr:clientData/>
  </xdr:oneCellAnchor>
  <xdr:oneCellAnchor>
    <xdr:from>
      <xdr:col>0</xdr:col>
      <xdr:colOff>243840</xdr:colOff>
      <xdr:row>48</xdr:row>
      <xdr:rowOff>22860</xdr:rowOff>
    </xdr:from>
    <xdr:ext cx="1246495" cy="154851"/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9A03C781-42ED-C074-57C1-8FF089F0A3A6}"/>
            </a:ext>
          </a:extLst>
        </xdr:cNvPr>
        <xdr:cNvSpPr txBox="1">
          <a:spLocks noChangeArrowheads="1"/>
        </xdr:cNvSpPr>
      </xdr:nvSpPr>
      <xdr:spPr bwMode="auto">
        <a:xfrm>
          <a:off x="243840" y="8961120"/>
          <a:ext cx="1246495" cy="154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36576" rIns="0" bIns="0" anchor="t" upright="1">
          <a:spAutoFit/>
        </a:bodyPr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P4/634.338/173.885, Fi 14</a:t>
          </a:r>
        </a:p>
      </xdr:txBody>
    </xdr:sp>
    <xdr:clientData/>
  </xdr:oneCellAnchor>
  <xdr:oneCellAnchor>
    <xdr:from>
      <xdr:col>0</xdr:col>
      <xdr:colOff>274320</xdr:colOff>
      <xdr:row>50</xdr:row>
      <xdr:rowOff>76200</xdr:rowOff>
    </xdr:from>
    <xdr:ext cx="566565" cy="483979"/>
    <xdr:sp macro="" textlink="">
      <xdr:nvSpPr>
        <xdr:cNvPr id="4101" name="Text Box 5">
          <a:extLst>
            <a:ext uri="{FF2B5EF4-FFF2-40B4-BE49-F238E27FC236}">
              <a16:creationId xmlns:a16="http://schemas.microsoft.com/office/drawing/2014/main" id="{B2642567-45B9-E819-CA3E-9B6C230EB22F}"/>
            </a:ext>
          </a:extLst>
        </xdr:cNvPr>
        <xdr:cNvSpPr txBox="1">
          <a:spLocks noChangeArrowheads="1"/>
        </xdr:cNvSpPr>
      </xdr:nvSpPr>
      <xdr:spPr bwMode="auto">
        <a:xfrm>
          <a:off x="274320" y="9349740"/>
          <a:ext cx="566565" cy="4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45720" tIns="4114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Stangen-</a:t>
          </a:r>
        </a:p>
        <a:p>
          <a:pPr algn="l" rtl="0">
            <a:lnSpc>
              <a:spcPts val="1100"/>
            </a:lnSpc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holz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0</xdr:col>
      <xdr:colOff>396240</xdr:colOff>
      <xdr:row>54</xdr:row>
      <xdr:rowOff>129540</xdr:rowOff>
    </xdr:from>
    <xdr:to>
      <xdr:col>1</xdr:col>
      <xdr:colOff>160020</xdr:colOff>
      <xdr:row>55</xdr:row>
      <xdr:rowOff>137160</xdr:rowOff>
    </xdr:to>
    <xdr:sp macro="" textlink="">
      <xdr:nvSpPr>
        <xdr:cNvPr id="4102" name="Text Box 6">
          <a:extLst>
            <a:ext uri="{FF2B5EF4-FFF2-40B4-BE49-F238E27FC236}">
              <a16:creationId xmlns:a16="http://schemas.microsoft.com/office/drawing/2014/main" id="{A3867D58-0FE2-C4E0-F215-EAABB3D6E857}"/>
            </a:ext>
          </a:extLst>
        </xdr:cNvPr>
        <xdr:cNvSpPr txBox="1">
          <a:spLocks noChangeArrowheads="1"/>
        </xdr:cNvSpPr>
      </xdr:nvSpPr>
      <xdr:spPr bwMode="auto">
        <a:xfrm>
          <a:off x="396240" y="10073640"/>
          <a:ext cx="6096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Felsen</a:t>
          </a:r>
        </a:p>
      </xdr:txBody>
    </xdr:sp>
    <xdr:clientData/>
  </xdr:twoCellAnchor>
  <xdr:twoCellAnchor editAs="oneCell">
    <xdr:from>
      <xdr:col>0</xdr:col>
      <xdr:colOff>342900</xdr:colOff>
      <xdr:row>53</xdr:row>
      <xdr:rowOff>68580</xdr:rowOff>
    </xdr:from>
    <xdr:to>
      <xdr:col>1</xdr:col>
      <xdr:colOff>106680</xdr:colOff>
      <xdr:row>54</xdr:row>
      <xdr:rowOff>76200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3179ABE6-A3D0-E190-D700-CAAF0A005F17}"/>
            </a:ext>
          </a:extLst>
        </xdr:cNvPr>
        <xdr:cNvSpPr txBox="1">
          <a:spLocks noChangeArrowheads="1"/>
        </xdr:cNvSpPr>
      </xdr:nvSpPr>
      <xdr:spPr bwMode="auto">
        <a:xfrm>
          <a:off x="342900" y="9845040"/>
          <a:ext cx="6096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Felsen</a:t>
          </a:r>
        </a:p>
      </xdr:txBody>
    </xdr:sp>
    <xdr:clientData/>
  </xdr:twoCellAnchor>
  <xdr:twoCellAnchor editAs="oneCell">
    <xdr:from>
      <xdr:col>1</xdr:col>
      <xdr:colOff>91440</xdr:colOff>
      <xdr:row>50</xdr:row>
      <xdr:rowOff>121920</xdr:rowOff>
    </xdr:from>
    <xdr:to>
      <xdr:col>1</xdr:col>
      <xdr:colOff>243840</xdr:colOff>
      <xdr:row>56</xdr:row>
      <xdr:rowOff>22860</xdr:rowOff>
    </xdr:to>
    <xdr:sp macro="" textlink="">
      <xdr:nvSpPr>
        <xdr:cNvPr id="4104" name="Text Box 8">
          <a:extLst>
            <a:ext uri="{FF2B5EF4-FFF2-40B4-BE49-F238E27FC236}">
              <a16:creationId xmlns:a16="http://schemas.microsoft.com/office/drawing/2014/main" id="{3F9D7F33-1E5E-AF52-7DAB-B5E6F390FF7D}"/>
            </a:ext>
          </a:extLst>
        </xdr:cNvPr>
        <xdr:cNvSpPr txBox="1">
          <a:spLocks noChangeArrowheads="1"/>
        </xdr:cNvSpPr>
      </xdr:nvSpPr>
      <xdr:spPr bwMode="auto">
        <a:xfrm>
          <a:off x="937260" y="9395460"/>
          <a:ext cx="15240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Runse</a:t>
          </a:r>
        </a:p>
      </xdr:txBody>
    </xdr:sp>
    <xdr:clientData/>
  </xdr:twoCellAnchor>
  <xdr:twoCellAnchor editAs="oneCell">
    <xdr:from>
      <xdr:col>2</xdr:col>
      <xdr:colOff>114300</xdr:colOff>
      <xdr:row>50</xdr:row>
      <xdr:rowOff>144780</xdr:rowOff>
    </xdr:from>
    <xdr:to>
      <xdr:col>2</xdr:col>
      <xdr:colOff>266700</xdr:colOff>
      <xdr:row>56</xdr:row>
      <xdr:rowOff>22860</xdr:rowOff>
    </xdr:to>
    <xdr:sp macro="" textlink="">
      <xdr:nvSpPr>
        <xdr:cNvPr id="4105" name="Text Box 9">
          <a:extLst>
            <a:ext uri="{FF2B5EF4-FFF2-40B4-BE49-F238E27FC236}">
              <a16:creationId xmlns:a16="http://schemas.microsoft.com/office/drawing/2014/main" id="{B3F55EDB-F4B2-F364-F80C-0FCC7DB05BEF}"/>
            </a:ext>
          </a:extLst>
        </xdr:cNvPr>
        <xdr:cNvSpPr txBox="1">
          <a:spLocks noChangeArrowheads="1"/>
        </xdr:cNvSpPr>
      </xdr:nvSpPr>
      <xdr:spPr bwMode="auto">
        <a:xfrm>
          <a:off x="1463040" y="9418320"/>
          <a:ext cx="15240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Runse</a:t>
          </a:r>
        </a:p>
      </xdr:txBody>
    </xdr:sp>
    <xdr:clientData/>
  </xdr:twoCellAnchor>
  <xdr:twoCellAnchor editAs="oneCell">
    <xdr:from>
      <xdr:col>0</xdr:col>
      <xdr:colOff>304800</xdr:colOff>
      <xdr:row>57</xdr:row>
      <xdr:rowOff>0</xdr:rowOff>
    </xdr:from>
    <xdr:to>
      <xdr:col>1</xdr:col>
      <xdr:colOff>312420</xdr:colOff>
      <xdr:row>58</xdr:row>
      <xdr:rowOff>38100</xdr:rowOff>
    </xdr:to>
    <xdr:sp macro="" textlink="">
      <xdr:nvSpPr>
        <xdr:cNvPr id="4106" name="Text Box 10">
          <a:extLst>
            <a:ext uri="{FF2B5EF4-FFF2-40B4-BE49-F238E27FC236}">
              <a16:creationId xmlns:a16="http://schemas.microsoft.com/office/drawing/2014/main" id="{C108F11A-16EE-EE16-DB1E-E48BBF50720A}"/>
            </a:ext>
          </a:extLst>
        </xdr:cNvPr>
        <xdr:cNvSpPr txBox="1">
          <a:spLocks noChangeArrowheads="1"/>
        </xdr:cNvSpPr>
      </xdr:nvSpPr>
      <xdr:spPr bwMode="auto">
        <a:xfrm>
          <a:off x="304800" y="10447020"/>
          <a:ext cx="8534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3366FF"/>
              </a:solidFill>
              <a:latin typeface="Arial"/>
              <a:cs typeface="Arial"/>
            </a:rPr>
            <a:t>Wanderweg</a:t>
          </a:r>
        </a:p>
      </xdr:txBody>
    </xdr:sp>
    <xdr:clientData/>
  </xdr:twoCellAnchor>
  <xdr:oneCellAnchor>
    <xdr:from>
      <xdr:col>0</xdr:col>
      <xdr:colOff>266700</xdr:colOff>
      <xdr:row>59</xdr:row>
      <xdr:rowOff>68580</xdr:rowOff>
    </xdr:from>
    <xdr:ext cx="851515" cy="189026"/>
    <xdr:sp macro="" textlink="">
      <xdr:nvSpPr>
        <xdr:cNvPr id="4107" name="Text Box 11">
          <a:extLst>
            <a:ext uri="{FF2B5EF4-FFF2-40B4-BE49-F238E27FC236}">
              <a16:creationId xmlns:a16="http://schemas.microsoft.com/office/drawing/2014/main" id="{53C1EBD7-403B-6F4F-10C8-74B65E03E10E}"/>
            </a:ext>
          </a:extLst>
        </xdr:cNvPr>
        <xdr:cNvSpPr txBox="1">
          <a:spLocks noChangeArrowheads="1"/>
        </xdr:cNvSpPr>
      </xdr:nvSpPr>
      <xdr:spPr bwMode="auto">
        <a:xfrm>
          <a:off x="266700" y="10850880"/>
          <a:ext cx="851515" cy="189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45720" tIns="41148" rIns="0" bIns="0" anchor="t" upright="1">
          <a:spAutoFit/>
        </a:bodyPr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3366FF"/>
              </a:solidFill>
              <a:latin typeface="Arial"/>
              <a:cs typeface="Arial"/>
            </a:rPr>
            <a:t>Nordrichtung?</a:t>
          </a:r>
        </a:p>
      </xdr:txBody>
    </xdr:sp>
    <xdr:clientData/>
  </xdr:oneCellAnchor>
  <xdr:twoCellAnchor>
    <xdr:from>
      <xdr:col>2</xdr:col>
      <xdr:colOff>228600</xdr:colOff>
      <xdr:row>55</xdr:row>
      <xdr:rowOff>129540</xdr:rowOff>
    </xdr:from>
    <xdr:to>
      <xdr:col>3</xdr:col>
      <xdr:colOff>213360</xdr:colOff>
      <xdr:row>62</xdr:row>
      <xdr:rowOff>76200</xdr:rowOff>
    </xdr:to>
    <xdr:grpSp>
      <xdr:nvGrpSpPr>
        <xdr:cNvPr id="4108" name="Group 12">
          <a:extLst>
            <a:ext uri="{FF2B5EF4-FFF2-40B4-BE49-F238E27FC236}">
              <a16:creationId xmlns:a16="http://schemas.microsoft.com/office/drawing/2014/main" id="{D5B7BAEC-D22F-B99D-8117-79D53E990993}"/>
            </a:ext>
          </a:extLst>
        </xdr:cNvPr>
        <xdr:cNvGrpSpPr>
          <a:grpSpLocks/>
        </xdr:cNvGrpSpPr>
      </xdr:nvGrpSpPr>
      <xdr:grpSpPr bwMode="auto">
        <a:xfrm rot="1515190">
          <a:off x="1577340" y="10241280"/>
          <a:ext cx="495300" cy="1120140"/>
          <a:chOff x="864" y="1421"/>
          <a:chExt cx="34" cy="114"/>
        </a:xfrm>
      </xdr:grpSpPr>
      <xdr:sp macro="" textlink="">
        <xdr:nvSpPr>
          <xdr:cNvPr id="4109" name="Line 13">
            <a:extLst>
              <a:ext uri="{FF2B5EF4-FFF2-40B4-BE49-F238E27FC236}">
                <a16:creationId xmlns:a16="http://schemas.microsoft.com/office/drawing/2014/main" id="{60595625-11EE-675F-F6AC-4AFDA6017085}"/>
              </a:ext>
            </a:extLst>
          </xdr:cNvPr>
          <xdr:cNvSpPr>
            <a:spLocks noChangeShapeType="1"/>
          </xdr:cNvSpPr>
        </xdr:nvSpPr>
        <xdr:spPr bwMode="auto">
          <a:xfrm flipV="1">
            <a:off x="881" y="1421"/>
            <a:ext cx="1" cy="114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110" name="Group 14">
            <a:extLst>
              <a:ext uri="{FF2B5EF4-FFF2-40B4-BE49-F238E27FC236}">
                <a16:creationId xmlns:a16="http://schemas.microsoft.com/office/drawing/2014/main" id="{9DE83E47-C0B5-A6EB-B584-E13A4F2A11F7}"/>
              </a:ext>
            </a:extLst>
          </xdr:cNvPr>
          <xdr:cNvGrpSpPr>
            <a:grpSpLocks/>
          </xdr:cNvGrpSpPr>
        </xdr:nvGrpSpPr>
        <xdr:grpSpPr bwMode="auto">
          <a:xfrm>
            <a:off x="864" y="1453"/>
            <a:ext cx="34" cy="52"/>
            <a:chOff x="858" y="1453"/>
            <a:chExt cx="49" cy="52"/>
          </a:xfrm>
        </xdr:grpSpPr>
        <xdr:sp macro="" textlink="">
          <xdr:nvSpPr>
            <xdr:cNvPr id="4111" name="Line 15">
              <a:extLst>
                <a:ext uri="{FF2B5EF4-FFF2-40B4-BE49-F238E27FC236}">
                  <a16:creationId xmlns:a16="http://schemas.microsoft.com/office/drawing/2014/main" id="{0F499695-F3D2-57F3-7FE2-35EEAD3A62B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07" y="1455"/>
              <a:ext cx="0" cy="48"/>
            </a:xfrm>
            <a:prstGeom prst="line">
              <a:avLst/>
            </a:prstGeom>
            <a:noFill/>
            <a:ln w="190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12" name="Line 16">
              <a:extLst>
                <a:ext uri="{FF2B5EF4-FFF2-40B4-BE49-F238E27FC236}">
                  <a16:creationId xmlns:a16="http://schemas.microsoft.com/office/drawing/2014/main" id="{67945288-379B-D010-5497-94A3D040C29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858" y="1453"/>
              <a:ext cx="0" cy="52"/>
            </a:xfrm>
            <a:prstGeom prst="line">
              <a:avLst/>
            </a:prstGeom>
            <a:noFill/>
            <a:ln w="190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13" name="Line 17">
              <a:extLst>
                <a:ext uri="{FF2B5EF4-FFF2-40B4-BE49-F238E27FC236}">
                  <a16:creationId xmlns:a16="http://schemas.microsoft.com/office/drawing/2014/main" id="{0950EE8E-8E57-702D-1B31-386446F49CF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858" y="1453"/>
              <a:ext cx="49" cy="50"/>
            </a:xfrm>
            <a:prstGeom prst="line">
              <a:avLst/>
            </a:prstGeom>
            <a:noFill/>
            <a:ln w="190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4</xdr:col>
      <xdr:colOff>7620</xdr:colOff>
      <xdr:row>50</xdr:row>
      <xdr:rowOff>137160</xdr:rowOff>
    </xdr:from>
    <xdr:to>
      <xdr:col>7</xdr:col>
      <xdr:colOff>106680</xdr:colOff>
      <xdr:row>59</xdr:row>
      <xdr:rowOff>144780</xdr:rowOff>
    </xdr:to>
    <xdr:sp macro="" textlink="">
      <xdr:nvSpPr>
        <xdr:cNvPr id="4114" name="Freeform 18">
          <a:extLst>
            <a:ext uri="{FF2B5EF4-FFF2-40B4-BE49-F238E27FC236}">
              <a16:creationId xmlns:a16="http://schemas.microsoft.com/office/drawing/2014/main" id="{96DD3816-CCE2-5A30-6472-0C4491CE10A6}"/>
            </a:ext>
          </a:extLst>
        </xdr:cNvPr>
        <xdr:cNvSpPr>
          <a:spLocks/>
        </xdr:cNvSpPr>
      </xdr:nvSpPr>
      <xdr:spPr bwMode="auto">
        <a:xfrm>
          <a:off x="2354580" y="9410700"/>
          <a:ext cx="883920" cy="1516380"/>
        </a:xfrm>
        <a:custGeom>
          <a:avLst/>
          <a:gdLst>
            <a:gd name="T0" fmla="*/ 201 w 309"/>
            <a:gd name="T1" fmla="*/ 505 h 505"/>
            <a:gd name="T2" fmla="*/ 283 w 309"/>
            <a:gd name="T3" fmla="*/ 493 h 505"/>
            <a:gd name="T4" fmla="*/ 293 w 309"/>
            <a:gd name="T5" fmla="*/ 488 h 505"/>
            <a:gd name="T6" fmla="*/ 303 w 309"/>
            <a:gd name="T7" fmla="*/ 481 h 505"/>
            <a:gd name="T8" fmla="*/ 309 w 309"/>
            <a:gd name="T9" fmla="*/ 470 h 505"/>
            <a:gd name="T10" fmla="*/ 83 w 309"/>
            <a:gd name="T11" fmla="*/ 308 h 505"/>
            <a:gd name="T12" fmla="*/ 113 w 309"/>
            <a:gd name="T13" fmla="*/ 291 h 505"/>
            <a:gd name="T14" fmla="*/ 113 w 309"/>
            <a:gd name="T15" fmla="*/ 285 h 505"/>
            <a:gd name="T16" fmla="*/ 71 w 309"/>
            <a:gd name="T17" fmla="*/ 270 h 505"/>
            <a:gd name="T18" fmla="*/ 62 w 309"/>
            <a:gd name="T19" fmla="*/ 264 h 505"/>
            <a:gd name="T20" fmla="*/ 60 w 309"/>
            <a:gd name="T21" fmla="*/ 255 h 505"/>
            <a:gd name="T22" fmla="*/ 64 w 309"/>
            <a:gd name="T23" fmla="*/ 248 h 505"/>
            <a:gd name="T24" fmla="*/ 74 w 309"/>
            <a:gd name="T25" fmla="*/ 244 h 505"/>
            <a:gd name="T26" fmla="*/ 84 w 309"/>
            <a:gd name="T27" fmla="*/ 242 h 505"/>
            <a:gd name="T28" fmla="*/ 115 w 309"/>
            <a:gd name="T29" fmla="*/ 234 h 505"/>
            <a:gd name="T30" fmla="*/ 137 w 309"/>
            <a:gd name="T31" fmla="*/ 223 h 505"/>
            <a:gd name="T32" fmla="*/ 157 w 309"/>
            <a:gd name="T33" fmla="*/ 209 h 505"/>
            <a:gd name="T34" fmla="*/ 58 w 309"/>
            <a:gd name="T35" fmla="*/ 145 h 505"/>
            <a:gd name="T36" fmla="*/ 0 w 309"/>
            <a:gd name="T37" fmla="*/ 82 h 505"/>
            <a:gd name="T38" fmla="*/ 97 w 309"/>
            <a:gd name="T39" fmla="*/ 26 h 505"/>
            <a:gd name="T40" fmla="*/ 24 w 309"/>
            <a:gd name="T41" fmla="*/ 0 h 50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</a:cxnLst>
          <a:rect l="0" t="0" r="r" b="b"/>
          <a:pathLst>
            <a:path w="309" h="505">
              <a:moveTo>
                <a:pt x="201" y="505"/>
              </a:moveTo>
              <a:lnTo>
                <a:pt x="283" y="493"/>
              </a:lnTo>
              <a:lnTo>
                <a:pt x="293" y="488"/>
              </a:lnTo>
              <a:lnTo>
                <a:pt x="303" y="481"/>
              </a:lnTo>
              <a:lnTo>
                <a:pt x="309" y="470"/>
              </a:lnTo>
              <a:lnTo>
                <a:pt x="83" y="308"/>
              </a:lnTo>
              <a:lnTo>
                <a:pt x="113" y="291"/>
              </a:lnTo>
              <a:lnTo>
                <a:pt x="113" y="285"/>
              </a:lnTo>
              <a:lnTo>
                <a:pt x="71" y="270"/>
              </a:lnTo>
              <a:lnTo>
                <a:pt x="62" y="264"/>
              </a:lnTo>
              <a:lnTo>
                <a:pt x="60" y="255"/>
              </a:lnTo>
              <a:lnTo>
                <a:pt x="64" y="248"/>
              </a:lnTo>
              <a:lnTo>
                <a:pt x="74" y="244"/>
              </a:lnTo>
              <a:lnTo>
                <a:pt x="84" y="242"/>
              </a:lnTo>
              <a:lnTo>
                <a:pt x="115" y="234"/>
              </a:lnTo>
              <a:lnTo>
                <a:pt x="137" y="223"/>
              </a:lnTo>
              <a:lnTo>
                <a:pt x="157" y="209"/>
              </a:lnTo>
              <a:lnTo>
                <a:pt x="58" y="145"/>
              </a:lnTo>
              <a:lnTo>
                <a:pt x="0" y="82"/>
              </a:lnTo>
              <a:lnTo>
                <a:pt x="97" y="26"/>
              </a:lnTo>
              <a:lnTo>
                <a:pt x="24" y="0"/>
              </a:lnTo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76200</xdr:colOff>
      <xdr:row>41</xdr:row>
      <xdr:rowOff>60960</xdr:rowOff>
    </xdr:from>
    <xdr:to>
      <xdr:col>7</xdr:col>
      <xdr:colOff>198120</xdr:colOff>
      <xdr:row>42</xdr:row>
      <xdr:rowOff>0</xdr:rowOff>
    </xdr:to>
    <xdr:sp macro="" textlink="">
      <xdr:nvSpPr>
        <xdr:cNvPr id="4115" name="Oval 19">
          <a:extLst>
            <a:ext uri="{FF2B5EF4-FFF2-40B4-BE49-F238E27FC236}">
              <a16:creationId xmlns:a16="http://schemas.microsoft.com/office/drawing/2014/main" id="{77A979AD-5A64-7FE2-5C45-0DC5CAB71AFE}"/>
            </a:ext>
          </a:extLst>
        </xdr:cNvPr>
        <xdr:cNvSpPr>
          <a:spLocks noChangeArrowheads="1"/>
        </xdr:cNvSpPr>
      </xdr:nvSpPr>
      <xdr:spPr bwMode="auto">
        <a:xfrm>
          <a:off x="3208020" y="7825740"/>
          <a:ext cx="121920" cy="1066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76200</xdr:colOff>
      <xdr:row>42</xdr:row>
      <xdr:rowOff>137160</xdr:rowOff>
    </xdr:from>
    <xdr:to>
      <xdr:col>7</xdr:col>
      <xdr:colOff>198120</xdr:colOff>
      <xdr:row>43</xdr:row>
      <xdr:rowOff>76200</xdr:rowOff>
    </xdr:to>
    <xdr:sp macro="" textlink="">
      <xdr:nvSpPr>
        <xdr:cNvPr id="4116" name="Oval 20">
          <a:extLst>
            <a:ext uri="{FF2B5EF4-FFF2-40B4-BE49-F238E27FC236}">
              <a16:creationId xmlns:a16="http://schemas.microsoft.com/office/drawing/2014/main" id="{C17166C8-4465-62EF-676F-04A004118876}"/>
            </a:ext>
          </a:extLst>
        </xdr:cNvPr>
        <xdr:cNvSpPr>
          <a:spLocks noChangeArrowheads="1"/>
        </xdr:cNvSpPr>
      </xdr:nvSpPr>
      <xdr:spPr bwMode="auto">
        <a:xfrm>
          <a:off x="3208020" y="8069580"/>
          <a:ext cx="121920" cy="1066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68580</xdr:colOff>
      <xdr:row>44</xdr:row>
      <xdr:rowOff>30480</xdr:rowOff>
    </xdr:from>
    <xdr:to>
      <xdr:col>7</xdr:col>
      <xdr:colOff>182880</xdr:colOff>
      <xdr:row>44</xdr:row>
      <xdr:rowOff>137160</xdr:rowOff>
    </xdr:to>
    <xdr:sp macro="" textlink="">
      <xdr:nvSpPr>
        <xdr:cNvPr id="4117" name="Oval 21">
          <a:extLst>
            <a:ext uri="{FF2B5EF4-FFF2-40B4-BE49-F238E27FC236}">
              <a16:creationId xmlns:a16="http://schemas.microsoft.com/office/drawing/2014/main" id="{3A262031-AD7C-7D84-3A98-B2CEE3F9E866}"/>
            </a:ext>
          </a:extLst>
        </xdr:cNvPr>
        <xdr:cNvSpPr>
          <a:spLocks noChangeArrowheads="1"/>
        </xdr:cNvSpPr>
      </xdr:nvSpPr>
      <xdr:spPr bwMode="auto">
        <a:xfrm>
          <a:off x="3200400" y="8298180"/>
          <a:ext cx="114300" cy="1066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99060</xdr:colOff>
      <xdr:row>41</xdr:row>
      <xdr:rowOff>7620</xdr:rowOff>
    </xdr:from>
    <xdr:to>
      <xdr:col>9</xdr:col>
      <xdr:colOff>563880</xdr:colOff>
      <xdr:row>42</xdr:row>
      <xdr:rowOff>45720</xdr:rowOff>
    </xdr:to>
    <xdr:sp macro="" textlink="" fLocksText="0">
      <xdr:nvSpPr>
        <xdr:cNvPr id="4118" name="Text Box 22">
          <a:extLst>
            <a:ext uri="{FF2B5EF4-FFF2-40B4-BE49-F238E27FC236}">
              <a16:creationId xmlns:a16="http://schemas.microsoft.com/office/drawing/2014/main" id="{11713D15-B05A-9EE7-DB2B-3E1915DCFF9A}"/>
            </a:ext>
          </a:extLst>
        </xdr:cNvPr>
        <xdr:cNvSpPr txBox="1">
          <a:spLocks noChangeArrowheads="1"/>
        </xdr:cNvSpPr>
      </xdr:nvSpPr>
      <xdr:spPr bwMode="auto">
        <a:xfrm>
          <a:off x="3680460" y="7772400"/>
          <a:ext cx="853440" cy="205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Fotostandort</a:t>
          </a:r>
        </a:p>
      </xdr:txBody>
    </xdr:sp>
    <xdr:clientData fLocksWithSheet="0"/>
  </xdr:twoCellAnchor>
  <xdr:twoCellAnchor>
    <xdr:from>
      <xdr:col>8</xdr:col>
      <xdr:colOff>106680</xdr:colOff>
      <xdr:row>42</xdr:row>
      <xdr:rowOff>38100</xdr:rowOff>
    </xdr:from>
    <xdr:to>
      <xdr:col>9</xdr:col>
      <xdr:colOff>579120</xdr:colOff>
      <xdr:row>43</xdr:row>
      <xdr:rowOff>76200</xdr:rowOff>
    </xdr:to>
    <xdr:sp macro="" textlink="" fLocksText="0">
      <xdr:nvSpPr>
        <xdr:cNvPr id="4119" name="Text Box 23">
          <a:extLst>
            <a:ext uri="{FF2B5EF4-FFF2-40B4-BE49-F238E27FC236}">
              <a16:creationId xmlns:a16="http://schemas.microsoft.com/office/drawing/2014/main" id="{BF0F6B0B-2716-EF20-13AA-8AAA8AA19450}"/>
            </a:ext>
          </a:extLst>
        </xdr:cNvPr>
        <xdr:cNvSpPr txBox="1">
          <a:spLocks noChangeArrowheads="1"/>
        </xdr:cNvSpPr>
      </xdr:nvSpPr>
      <xdr:spPr bwMode="auto">
        <a:xfrm>
          <a:off x="3688080" y="7970520"/>
          <a:ext cx="861060" cy="205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Fotostandort</a:t>
          </a:r>
        </a:p>
      </xdr:txBody>
    </xdr:sp>
    <xdr:clientData fLocksWithSheet="0"/>
  </xdr:twoCellAnchor>
  <xdr:twoCellAnchor>
    <xdr:from>
      <xdr:col>8</xdr:col>
      <xdr:colOff>137160</xdr:colOff>
      <xdr:row>43</xdr:row>
      <xdr:rowOff>121920</xdr:rowOff>
    </xdr:from>
    <xdr:to>
      <xdr:col>9</xdr:col>
      <xdr:colOff>601980</xdr:colOff>
      <xdr:row>44</xdr:row>
      <xdr:rowOff>160020</xdr:rowOff>
    </xdr:to>
    <xdr:sp macro="" textlink="" fLocksText="0">
      <xdr:nvSpPr>
        <xdr:cNvPr id="4120" name="Text Box 24">
          <a:extLst>
            <a:ext uri="{FF2B5EF4-FFF2-40B4-BE49-F238E27FC236}">
              <a16:creationId xmlns:a16="http://schemas.microsoft.com/office/drawing/2014/main" id="{387A5F9A-B62B-DD7F-F647-13FE46B8C6E4}"/>
            </a:ext>
          </a:extLst>
        </xdr:cNvPr>
        <xdr:cNvSpPr txBox="1">
          <a:spLocks noChangeArrowheads="1"/>
        </xdr:cNvSpPr>
      </xdr:nvSpPr>
      <xdr:spPr bwMode="auto">
        <a:xfrm>
          <a:off x="3718560" y="8221980"/>
          <a:ext cx="853440" cy="205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Fotostandort</a:t>
          </a:r>
        </a:p>
      </xdr:txBody>
    </xdr:sp>
    <xdr:clientData fLocksWithSheet="0"/>
  </xdr:twoCellAnchor>
  <xdr:twoCellAnchor>
    <xdr:from>
      <xdr:col>7</xdr:col>
      <xdr:colOff>129540</xdr:colOff>
      <xdr:row>46</xdr:row>
      <xdr:rowOff>38100</xdr:rowOff>
    </xdr:from>
    <xdr:to>
      <xdr:col>7</xdr:col>
      <xdr:colOff>236220</xdr:colOff>
      <xdr:row>46</xdr:row>
      <xdr:rowOff>144780</xdr:rowOff>
    </xdr:to>
    <xdr:sp macro="" textlink="">
      <xdr:nvSpPr>
        <xdr:cNvPr id="4121" name="Oval 25">
          <a:extLst>
            <a:ext uri="{FF2B5EF4-FFF2-40B4-BE49-F238E27FC236}">
              <a16:creationId xmlns:a16="http://schemas.microsoft.com/office/drawing/2014/main" id="{2A984F55-159F-39DA-3C8F-E15D3599AA68}"/>
            </a:ext>
          </a:extLst>
        </xdr:cNvPr>
        <xdr:cNvSpPr>
          <a:spLocks noChangeArrowheads="1"/>
        </xdr:cNvSpPr>
      </xdr:nvSpPr>
      <xdr:spPr bwMode="auto">
        <a:xfrm>
          <a:off x="3261360" y="8641080"/>
          <a:ext cx="106680" cy="1066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129540</xdr:colOff>
      <xdr:row>47</xdr:row>
      <xdr:rowOff>106680</xdr:rowOff>
    </xdr:from>
    <xdr:to>
      <xdr:col>7</xdr:col>
      <xdr:colOff>236220</xdr:colOff>
      <xdr:row>48</xdr:row>
      <xdr:rowOff>45720</xdr:rowOff>
    </xdr:to>
    <xdr:sp macro="" textlink="">
      <xdr:nvSpPr>
        <xdr:cNvPr id="4122" name="Oval 26">
          <a:extLst>
            <a:ext uri="{FF2B5EF4-FFF2-40B4-BE49-F238E27FC236}">
              <a16:creationId xmlns:a16="http://schemas.microsoft.com/office/drawing/2014/main" id="{9EF3C44F-E520-E908-9A20-B1B89F89F709}"/>
            </a:ext>
          </a:extLst>
        </xdr:cNvPr>
        <xdr:cNvSpPr>
          <a:spLocks noChangeArrowheads="1"/>
        </xdr:cNvSpPr>
      </xdr:nvSpPr>
      <xdr:spPr bwMode="auto">
        <a:xfrm>
          <a:off x="3261360" y="8877300"/>
          <a:ext cx="106680" cy="1066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137160</xdr:colOff>
      <xdr:row>49</xdr:row>
      <xdr:rowOff>7620</xdr:rowOff>
    </xdr:from>
    <xdr:to>
      <xdr:col>7</xdr:col>
      <xdr:colOff>243840</xdr:colOff>
      <xdr:row>49</xdr:row>
      <xdr:rowOff>114300</xdr:rowOff>
    </xdr:to>
    <xdr:sp macro="" textlink="">
      <xdr:nvSpPr>
        <xdr:cNvPr id="4123" name="Oval 27">
          <a:extLst>
            <a:ext uri="{FF2B5EF4-FFF2-40B4-BE49-F238E27FC236}">
              <a16:creationId xmlns:a16="http://schemas.microsoft.com/office/drawing/2014/main" id="{0A554021-3480-BA9A-191B-423B79417BCF}"/>
            </a:ext>
          </a:extLst>
        </xdr:cNvPr>
        <xdr:cNvSpPr>
          <a:spLocks noChangeArrowheads="1"/>
        </xdr:cNvSpPr>
      </xdr:nvSpPr>
      <xdr:spPr bwMode="auto">
        <a:xfrm>
          <a:off x="3268980" y="9113520"/>
          <a:ext cx="106680" cy="1066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106680</xdr:colOff>
      <xdr:row>50</xdr:row>
      <xdr:rowOff>91440</xdr:rowOff>
    </xdr:from>
    <xdr:to>
      <xdr:col>7</xdr:col>
      <xdr:colOff>213360</xdr:colOff>
      <xdr:row>51</xdr:row>
      <xdr:rowOff>30480</xdr:rowOff>
    </xdr:to>
    <xdr:sp macro="" textlink="">
      <xdr:nvSpPr>
        <xdr:cNvPr id="4124" name="Oval 28">
          <a:extLst>
            <a:ext uri="{FF2B5EF4-FFF2-40B4-BE49-F238E27FC236}">
              <a16:creationId xmlns:a16="http://schemas.microsoft.com/office/drawing/2014/main" id="{26AB8C2C-9D92-5F1E-AD63-A005DAA20B40}"/>
            </a:ext>
          </a:extLst>
        </xdr:cNvPr>
        <xdr:cNvSpPr>
          <a:spLocks noChangeArrowheads="1"/>
        </xdr:cNvSpPr>
      </xdr:nvSpPr>
      <xdr:spPr bwMode="auto">
        <a:xfrm>
          <a:off x="3238500" y="9364980"/>
          <a:ext cx="106680" cy="1066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114300</xdr:colOff>
      <xdr:row>45</xdr:row>
      <xdr:rowOff>137160</xdr:rowOff>
    </xdr:from>
    <xdr:to>
      <xdr:col>9</xdr:col>
      <xdr:colOff>335280</xdr:colOff>
      <xdr:row>47</xdr:row>
      <xdr:rowOff>30480</xdr:rowOff>
    </xdr:to>
    <xdr:sp macro="" textlink="" fLocksText="0">
      <xdr:nvSpPr>
        <xdr:cNvPr id="4125" name="Text Box 29">
          <a:extLst>
            <a:ext uri="{FF2B5EF4-FFF2-40B4-BE49-F238E27FC236}">
              <a16:creationId xmlns:a16="http://schemas.microsoft.com/office/drawing/2014/main" id="{2D87EE6E-A4EF-8490-9CE7-1D40E3F0CEA8}"/>
            </a:ext>
          </a:extLst>
        </xdr:cNvPr>
        <xdr:cNvSpPr txBox="1">
          <a:spLocks noChangeArrowheads="1"/>
        </xdr:cNvSpPr>
      </xdr:nvSpPr>
      <xdr:spPr bwMode="auto">
        <a:xfrm>
          <a:off x="3695700" y="8572500"/>
          <a:ext cx="60960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Eckpunkt</a:t>
          </a:r>
        </a:p>
      </xdr:txBody>
    </xdr:sp>
    <xdr:clientData fLocksWithSheet="0"/>
  </xdr:twoCellAnchor>
  <xdr:twoCellAnchor>
    <xdr:from>
      <xdr:col>8</xdr:col>
      <xdr:colOff>129540</xdr:colOff>
      <xdr:row>47</xdr:row>
      <xdr:rowOff>45720</xdr:rowOff>
    </xdr:from>
    <xdr:to>
      <xdr:col>9</xdr:col>
      <xdr:colOff>342900</xdr:colOff>
      <xdr:row>48</xdr:row>
      <xdr:rowOff>129540</xdr:rowOff>
    </xdr:to>
    <xdr:sp macro="" textlink="" fLocksText="0">
      <xdr:nvSpPr>
        <xdr:cNvPr id="4126" name="Text Box 30">
          <a:extLst>
            <a:ext uri="{FF2B5EF4-FFF2-40B4-BE49-F238E27FC236}">
              <a16:creationId xmlns:a16="http://schemas.microsoft.com/office/drawing/2014/main" id="{1C9742D9-0F73-84FF-F56D-A1DEA5BA79A7}"/>
            </a:ext>
          </a:extLst>
        </xdr:cNvPr>
        <xdr:cNvSpPr txBox="1">
          <a:spLocks noChangeArrowheads="1"/>
        </xdr:cNvSpPr>
      </xdr:nvSpPr>
      <xdr:spPr bwMode="auto">
        <a:xfrm>
          <a:off x="3710940" y="8816340"/>
          <a:ext cx="601980" cy="2514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Eckpunkt</a:t>
          </a:r>
        </a:p>
      </xdr:txBody>
    </xdr:sp>
    <xdr:clientData fLocksWithSheet="0"/>
  </xdr:twoCellAnchor>
  <xdr:twoCellAnchor>
    <xdr:from>
      <xdr:col>8</xdr:col>
      <xdr:colOff>99060</xdr:colOff>
      <xdr:row>48</xdr:row>
      <xdr:rowOff>129540</xdr:rowOff>
    </xdr:from>
    <xdr:to>
      <xdr:col>9</xdr:col>
      <xdr:colOff>312420</xdr:colOff>
      <xdr:row>50</xdr:row>
      <xdr:rowOff>38100</xdr:rowOff>
    </xdr:to>
    <xdr:sp macro="" textlink="" fLocksText="0">
      <xdr:nvSpPr>
        <xdr:cNvPr id="4127" name="Text Box 31">
          <a:extLst>
            <a:ext uri="{FF2B5EF4-FFF2-40B4-BE49-F238E27FC236}">
              <a16:creationId xmlns:a16="http://schemas.microsoft.com/office/drawing/2014/main" id="{2A42A4D8-7690-3563-3C5D-9B6A1C97997F}"/>
            </a:ext>
          </a:extLst>
        </xdr:cNvPr>
        <xdr:cNvSpPr txBox="1">
          <a:spLocks noChangeArrowheads="1"/>
        </xdr:cNvSpPr>
      </xdr:nvSpPr>
      <xdr:spPr bwMode="auto">
        <a:xfrm>
          <a:off x="3680460" y="9067800"/>
          <a:ext cx="601980" cy="2438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Eckpunkt</a:t>
          </a:r>
        </a:p>
      </xdr:txBody>
    </xdr:sp>
    <xdr:clientData fLocksWithSheet="0"/>
  </xdr:twoCellAnchor>
  <xdr:twoCellAnchor>
    <xdr:from>
      <xdr:col>8</xdr:col>
      <xdr:colOff>129540</xdr:colOff>
      <xdr:row>50</xdr:row>
      <xdr:rowOff>99060</xdr:rowOff>
    </xdr:from>
    <xdr:to>
      <xdr:col>9</xdr:col>
      <xdr:colOff>342900</xdr:colOff>
      <xdr:row>52</xdr:row>
      <xdr:rowOff>7620</xdr:rowOff>
    </xdr:to>
    <xdr:sp macro="" textlink="" fLocksText="0">
      <xdr:nvSpPr>
        <xdr:cNvPr id="4128" name="Text Box 32">
          <a:extLst>
            <a:ext uri="{FF2B5EF4-FFF2-40B4-BE49-F238E27FC236}">
              <a16:creationId xmlns:a16="http://schemas.microsoft.com/office/drawing/2014/main" id="{0063B1BC-C868-0606-58A4-2C5EE0A58F6C}"/>
            </a:ext>
          </a:extLst>
        </xdr:cNvPr>
        <xdr:cNvSpPr txBox="1">
          <a:spLocks noChangeArrowheads="1"/>
        </xdr:cNvSpPr>
      </xdr:nvSpPr>
      <xdr:spPr bwMode="auto">
        <a:xfrm>
          <a:off x="3710940" y="9372600"/>
          <a:ext cx="601980" cy="2438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Eckpunkt</a:t>
          </a:r>
        </a:p>
      </xdr:txBody>
    </xdr:sp>
    <xdr:clientData fLocksWithSheet="0"/>
  </xdr:twoCellAnchor>
  <xdr:twoCellAnchor>
    <xdr:from>
      <xdr:col>7</xdr:col>
      <xdr:colOff>167640</xdr:colOff>
      <xdr:row>52</xdr:row>
      <xdr:rowOff>129540</xdr:rowOff>
    </xdr:from>
    <xdr:to>
      <xdr:col>8</xdr:col>
      <xdr:colOff>30480</xdr:colOff>
      <xdr:row>54</xdr:row>
      <xdr:rowOff>0</xdr:rowOff>
    </xdr:to>
    <xdr:sp macro="" textlink="" fLocksText="0">
      <xdr:nvSpPr>
        <xdr:cNvPr id="4129" name="Text Box 33">
          <a:extLst>
            <a:ext uri="{FF2B5EF4-FFF2-40B4-BE49-F238E27FC236}">
              <a16:creationId xmlns:a16="http://schemas.microsoft.com/office/drawing/2014/main" id="{3FEAE30E-6B04-D34E-72FA-59B4C63762F9}"/>
            </a:ext>
          </a:extLst>
        </xdr:cNvPr>
        <xdr:cNvSpPr txBox="1">
          <a:spLocks noChangeArrowheads="1"/>
        </xdr:cNvSpPr>
      </xdr:nvSpPr>
      <xdr:spPr bwMode="auto">
        <a:xfrm>
          <a:off x="3299460" y="9738360"/>
          <a:ext cx="312420" cy="205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8</xdr:col>
      <xdr:colOff>144780</xdr:colOff>
      <xdr:row>52</xdr:row>
      <xdr:rowOff>137160</xdr:rowOff>
    </xdr:from>
    <xdr:to>
      <xdr:col>9</xdr:col>
      <xdr:colOff>617220</xdr:colOff>
      <xdr:row>54</xdr:row>
      <xdr:rowOff>7620</xdr:rowOff>
    </xdr:to>
    <xdr:sp macro="" textlink="" fLocksText="0">
      <xdr:nvSpPr>
        <xdr:cNvPr id="4130" name="Text Box 34">
          <a:extLst>
            <a:ext uri="{FF2B5EF4-FFF2-40B4-BE49-F238E27FC236}">
              <a16:creationId xmlns:a16="http://schemas.microsoft.com/office/drawing/2014/main" id="{8DDADE86-F833-2CF6-ABC7-97A88A391DE6}"/>
            </a:ext>
          </a:extLst>
        </xdr:cNvPr>
        <xdr:cNvSpPr txBox="1">
          <a:spLocks noChangeArrowheads="1"/>
        </xdr:cNvSpPr>
      </xdr:nvSpPr>
      <xdr:spPr bwMode="auto">
        <a:xfrm>
          <a:off x="3726180" y="9745980"/>
          <a:ext cx="861060" cy="205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Autoparkplatz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9</xdr:col>
      <xdr:colOff>640080</xdr:colOff>
      <xdr:row>41</xdr:row>
      <xdr:rowOff>30480</xdr:rowOff>
    </xdr:from>
    <xdr:to>
      <xdr:col>11</xdr:col>
      <xdr:colOff>236220</xdr:colOff>
      <xdr:row>42</xdr:row>
      <xdr:rowOff>99060</xdr:rowOff>
    </xdr:to>
    <xdr:sp macro="" textlink="" fLocksText="0">
      <xdr:nvSpPr>
        <xdr:cNvPr id="4131" name="Text Box 35">
          <a:extLst>
            <a:ext uri="{FF2B5EF4-FFF2-40B4-BE49-F238E27FC236}">
              <a16:creationId xmlns:a16="http://schemas.microsoft.com/office/drawing/2014/main" id="{E3581D7F-4E00-A9F7-1D87-973CD7325D0F}"/>
            </a:ext>
          </a:extLst>
        </xdr:cNvPr>
        <xdr:cNvSpPr txBox="1">
          <a:spLocks noChangeArrowheads="1"/>
        </xdr:cNvSpPr>
      </xdr:nvSpPr>
      <xdr:spPr bwMode="auto">
        <a:xfrm>
          <a:off x="4610100" y="7795260"/>
          <a:ext cx="662940" cy="2362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F1</a:t>
          </a:r>
        </a:p>
      </xdr:txBody>
    </xdr:sp>
    <xdr:clientData fLocksWithSheet="0"/>
  </xdr:twoCellAnchor>
  <xdr:twoCellAnchor>
    <xdr:from>
      <xdr:col>9</xdr:col>
      <xdr:colOff>594360</xdr:colOff>
      <xdr:row>42</xdr:row>
      <xdr:rowOff>38100</xdr:rowOff>
    </xdr:from>
    <xdr:to>
      <xdr:col>11</xdr:col>
      <xdr:colOff>167640</xdr:colOff>
      <xdr:row>43</xdr:row>
      <xdr:rowOff>99060</xdr:rowOff>
    </xdr:to>
    <xdr:sp macro="" textlink="" fLocksText="0">
      <xdr:nvSpPr>
        <xdr:cNvPr id="4132" name="Text Box 36">
          <a:extLst>
            <a:ext uri="{FF2B5EF4-FFF2-40B4-BE49-F238E27FC236}">
              <a16:creationId xmlns:a16="http://schemas.microsoft.com/office/drawing/2014/main" id="{5D06ADCC-3CF8-C7F1-0875-B56D2010252B}"/>
            </a:ext>
          </a:extLst>
        </xdr:cNvPr>
        <xdr:cNvSpPr txBox="1">
          <a:spLocks noChangeArrowheads="1"/>
        </xdr:cNvSpPr>
      </xdr:nvSpPr>
      <xdr:spPr bwMode="auto">
        <a:xfrm>
          <a:off x="4564380" y="7970520"/>
          <a:ext cx="64008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F2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9</xdr:col>
      <xdr:colOff>601980</xdr:colOff>
      <xdr:row>43</xdr:row>
      <xdr:rowOff>121920</xdr:rowOff>
    </xdr:from>
    <xdr:to>
      <xdr:col>11</xdr:col>
      <xdr:colOff>167640</xdr:colOff>
      <xdr:row>45</xdr:row>
      <xdr:rowOff>0</xdr:rowOff>
    </xdr:to>
    <xdr:sp macro="" textlink="" fLocksText="0">
      <xdr:nvSpPr>
        <xdr:cNvPr id="4133" name="Text Box 37">
          <a:extLst>
            <a:ext uri="{FF2B5EF4-FFF2-40B4-BE49-F238E27FC236}">
              <a16:creationId xmlns:a16="http://schemas.microsoft.com/office/drawing/2014/main" id="{E25E1728-7D01-CB34-5265-728C3E8DE3B5}"/>
            </a:ext>
          </a:extLst>
        </xdr:cNvPr>
        <xdr:cNvSpPr txBox="1">
          <a:spLocks noChangeArrowheads="1"/>
        </xdr:cNvSpPr>
      </xdr:nvSpPr>
      <xdr:spPr bwMode="auto">
        <a:xfrm>
          <a:off x="4572000" y="8221980"/>
          <a:ext cx="632460" cy="2133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F3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9</xdr:col>
      <xdr:colOff>701040</xdr:colOff>
      <xdr:row>45</xdr:row>
      <xdr:rowOff>129540</xdr:rowOff>
    </xdr:from>
    <xdr:to>
      <xdr:col>11</xdr:col>
      <xdr:colOff>266700</xdr:colOff>
      <xdr:row>47</xdr:row>
      <xdr:rowOff>22860</xdr:rowOff>
    </xdr:to>
    <xdr:sp macro="" textlink="" fLocksText="0">
      <xdr:nvSpPr>
        <xdr:cNvPr id="4134" name="Text Box 38">
          <a:extLst>
            <a:ext uri="{FF2B5EF4-FFF2-40B4-BE49-F238E27FC236}">
              <a16:creationId xmlns:a16="http://schemas.microsoft.com/office/drawing/2014/main" id="{4F8D32ED-D424-2FC6-9316-C4C379E61502}"/>
            </a:ext>
          </a:extLst>
        </xdr:cNvPr>
        <xdr:cNvSpPr txBox="1">
          <a:spLocks noChangeArrowheads="1"/>
        </xdr:cNvSpPr>
      </xdr:nvSpPr>
      <xdr:spPr bwMode="auto">
        <a:xfrm>
          <a:off x="4671060" y="8564880"/>
          <a:ext cx="63246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E1</a:t>
          </a:r>
        </a:p>
        <a:p>
          <a:pPr algn="l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9</xdr:col>
      <xdr:colOff>670560</xdr:colOff>
      <xdr:row>47</xdr:row>
      <xdr:rowOff>38100</xdr:rowOff>
    </xdr:from>
    <xdr:to>
      <xdr:col>11</xdr:col>
      <xdr:colOff>236220</xdr:colOff>
      <xdr:row>48</xdr:row>
      <xdr:rowOff>99060</xdr:rowOff>
    </xdr:to>
    <xdr:sp macro="" textlink="" fLocksText="0">
      <xdr:nvSpPr>
        <xdr:cNvPr id="4135" name="Text Box 39">
          <a:extLst>
            <a:ext uri="{FF2B5EF4-FFF2-40B4-BE49-F238E27FC236}">
              <a16:creationId xmlns:a16="http://schemas.microsoft.com/office/drawing/2014/main" id="{B7D33D56-71BD-97E3-F43D-E73DA4F08B33}"/>
            </a:ext>
          </a:extLst>
        </xdr:cNvPr>
        <xdr:cNvSpPr txBox="1">
          <a:spLocks noChangeArrowheads="1"/>
        </xdr:cNvSpPr>
      </xdr:nvSpPr>
      <xdr:spPr bwMode="auto">
        <a:xfrm>
          <a:off x="4640580" y="8808720"/>
          <a:ext cx="63246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E2</a:t>
          </a:r>
        </a:p>
        <a:p>
          <a:pPr algn="l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9</xdr:col>
      <xdr:colOff>685800</xdr:colOff>
      <xdr:row>48</xdr:row>
      <xdr:rowOff>99060</xdr:rowOff>
    </xdr:from>
    <xdr:to>
      <xdr:col>11</xdr:col>
      <xdr:colOff>243840</xdr:colOff>
      <xdr:row>49</xdr:row>
      <xdr:rowOff>160020</xdr:rowOff>
    </xdr:to>
    <xdr:sp macro="" textlink="" fLocksText="0">
      <xdr:nvSpPr>
        <xdr:cNvPr id="4136" name="Text Box 40">
          <a:extLst>
            <a:ext uri="{FF2B5EF4-FFF2-40B4-BE49-F238E27FC236}">
              <a16:creationId xmlns:a16="http://schemas.microsoft.com/office/drawing/2014/main" id="{32D749DB-04EA-4199-308D-904EE4C3A1E9}"/>
            </a:ext>
          </a:extLst>
        </xdr:cNvPr>
        <xdr:cNvSpPr txBox="1">
          <a:spLocks noChangeArrowheads="1"/>
        </xdr:cNvSpPr>
      </xdr:nvSpPr>
      <xdr:spPr bwMode="auto">
        <a:xfrm>
          <a:off x="4655820" y="9037320"/>
          <a:ext cx="62484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E3</a:t>
          </a:r>
        </a:p>
        <a:p>
          <a:pPr algn="l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9</xdr:col>
      <xdr:colOff>655320</xdr:colOff>
      <xdr:row>50</xdr:row>
      <xdr:rowOff>38100</xdr:rowOff>
    </xdr:from>
    <xdr:to>
      <xdr:col>11</xdr:col>
      <xdr:colOff>213360</xdr:colOff>
      <xdr:row>51</xdr:row>
      <xdr:rowOff>99060</xdr:rowOff>
    </xdr:to>
    <xdr:sp macro="" textlink="" fLocksText="0">
      <xdr:nvSpPr>
        <xdr:cNvPr id="4137" name="Text Box 41">
          <a:extLst>
            <a:ext uri="{FF2B5EF4-FFF2-40B4-BE49-F238E27FC236}">
              <a16:creationId xmlns:a16="http://schemas.microsoft.com/office/drawing/2014/main" id="{0C0F95E1-1E43-73E8-BDBE-5396CC05AFCF}"/>
            </a:ext>
          </a:extLst>
        </xdr:cNvPr>
        <xdr:cNvSpPr txBox="1">
          <a:spLocks noChangeArrowheads="1"/>
        </xdr:cNvSpPr>
      </xdr:nvSpPr>
      <xdr:spPr bwMode="auto">
        <a:xfrm>
          <a:off x="4625340" y="9311640"/>
          <a:ext cx="62484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E4</a:t>
          </a:r>
        </a:p>
        <a:p>
          <a:pPr algn="l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8</xdr:col>
      <xdr:colOff>68580</xdr:colOff>
      <xdr:row>55</xdr:row>
      <xdr:rowOff>76200</xdr:rowOff>
    </xdr:from>
    <xdr:to>
      <xdr:col>9</xdr:col>
      <xdr:colOff>167640</xdr:colOff>
      <xdr:row>65</xdr:row>
      <xdr:rowOff>91440</xdr:rowOff>
    </xdr:to>
    <xdr:sp macro="" textlink="">
      <xdr:nvSpPr>
        <xdr:cNvPr id="4138" name="Line 42">
          <a:extLst>
            <a:ext uri="{FF2B5EF4-FFF2-40B4-BE49-F238E27FC236}">
              <a16:creationId xmlns:a16="http://schemas.microsoft.com/office/drawing/2014/main" id="{CBC41E11-B833-DE39-0D71-5739B23F40C9}"/>
            </a:ext>
          </a:extLst>
        </xdr:cNvPr>
        <xdr:cNvSpPr>
          <a:spLocks noChangeShapeType="1"/>
        </xdr:cNvSpPr>
      </xdr:nvSpPr>
      <xdr:spPr bwMode="auto">
        <a:xfrm flipH="1">
          <a:off x="3649980" y="10187940"/>
          <a:ext cx="487680" cy="16916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167640</xdr:colOff>
      <xdr:row>54</xdr:row>
      <xdr:rowOff>99060</xdr:rowOff>
    </xdr:from>
    <xdr:to>
      <xdr:col>11</xdr:col>
      <xdr:colOff>525780</xdr:colOff>
      <xdr:row>55</xdr:row>
      <xdr:rowOff>68580</xdr:rowOff>
    </xdr:to>
    <xdr:sp macro="" textlink="">
      <xdr:nvSpPr>
        <xdr:cNvPr id="4139" name="Line 43">
          <a:extLst>
            <a:ext uri="{FF2B5EF4-FFF2-40B4-BE49-F238E27FC236}">
              <a16:creationId xmlns:a16="http://schemas.microsoft.com/office/drawing/2014/main" id="{32AEA060-AF22-972D-72F5-D50F42A3339D}"/>
            </a:ext>
          </a:extLst>
        </xdr:cNvPr>
        <xdr:cNvSpPr>
          <a:spLocks noChangeShapeType="1"/>
        </xdr:cNvSpPr>
      </xdr:nvSpPr>
      <xdr:spPr bwMode="auto">
        <a:xfrm flipV="1">
          <a:off x="4137660" y="10043160"/>
          <a:ext cx="1424940" cy="1371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518160</xdr:colOff>
      <xdr:row>54</xdr:row>
      <xdr:rowOff>121920</xdr:rowOff>
    </xdr:from>
    <xdr:to>
      <xdr:col>11</xdr:col>
      <xdr:colOff>716280</xdr:colOff>
      <xdr:row>65</xdr:row>
      <xdr:rowOff>99060</xdr:rowOff>
    </xdr:to>
    <xdr:sp macro="" textlink="">
      <xdr:nvSpPr>
        <xdr:cNvPr id="4140" name="Line 44">
          <a:extLst>
            <a:ext uri="{FF2B5EF4-FFF2-40B4-BE49-F238E27FC236}">
              <a16:creationId xmlns:a16="http://schemas.microsoft.com/office/drawing/2014/main" id="{8531FF2A-33B0-D35B-49A8-033613BEAD12}"/>
            </a:ext>
          </a:extLst>
        </xdr:cNvPr>
        <xdr:cNvSpPr>
          <a:spLocks noChangeShapeType="1"/>
        </xdr:cNvSpPr>
      </xdr:nvSpPr>
      <xdr:spPr bwMode="auto">
        <a:xfrm>
          <a:off x="5554980" y="10066020"/>
          <a:ext cx="198120" cy="18211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60960</xdr:colOff>
      <xdr:row>65</xdr:row>
      <xdr:rowOff>68580</xdr:rowOff>
    </xdr:from>
    <xdr:to>
      <xdr:col>11</xdr:col>
      <xdr:colOff>655320</xdr:colOff>
      <xdr:row>65</xdr:row>
      <xdr:rowOff>99060</xdr:rowOff>
    </xdr:to>
    <xdr:sp macro="" textlink="">
      <xdr:nvSpPr>
        <xdr:cNvPr id="4141" name="Line 45">
          <a:extLst>
            <a:ext uri="{FF2B5EF4-FFF2-40B4-BE49-F238E27FC236}">
              <a16:creationId xmlns:a16="http://schemas.microsoft.com/office/drawing/2014/main" id="{EC03C17D-1303-6ABB-F02A-183E2679BD17}"/>
            </a:ext>
          </a:extLst>
        </xdr:cNvPr>
        <xdr:cNvSpPr>
          <a:spLocks noChangeShapeType="1"/>
        </xdr:cNvSpPr>
      </xdr:nvSpPr>
      <xdr:spPr bwMode="auto">
        <a:xfrm flipH="1">
          <a:off x="3642360" y="11856720"/>
          <a:ext cx="2049780" cy="304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762000</xdr:colOff>
      <xdr:row>42</xdr:row>
      <xdr:rowOff>0</xdr:rowOff>
    </xdr:from>
    <xdr:to>
      <xdr:col>13</xdr:col>
      <xdr:colOff>701040</xdr:colOff>
      <xdr:row>44</xdr:row>
      <xdr:rowOff>60960</xdr:rowOff>
    </xdr:to>
    <xdr:sp macro="" textlink="">
      <xdr:nvSpPr>
        <xdr:cNvPr id="4142" name="Line 46">
          <a:extLst>
            <a:ext uri="{FF2B5EF4-FFF2-40B4-BE49-F238E27FC236}">
              <a16:creationId xmlns:a16="http://schemas.microsoft.com/office/drawing/2014/main" id="{1486AE71-C697-2F44-268F-1BFDE399763B}"/>
            </a:ext>
          </a:extLst>
        </xdr:cNvPr>
        <xdr:cNvSpPr>
          <a:spLocks noChangeShapeType="1"/>
        </xdr:cNvSpPr>
      </xdr:nvSpPr>
      <xdr:spPr bwMode="auto">
        <a:xfrm>
          <a:off x="5798820" y="7932420"/>
          <a:ext cx="2438400" cy="3962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861060</xdr:colOff>
      <xdr:row>44</xdr:row>
      <xdr:rowOff>68580</xdr:rowOff>
    </xdr:from>
    <xdr:to>
      <xdr:col>12</xdr:col>
      <xdr:colOff>1287780</xdr:colOff>
      <xdr:row>46</xdr:row>
      <xdr:rowOff>106680</xdr:rowOff>
    </xdr:to>
    <xdr:sp macro="" textlink="">
      <xdr:nvSpPr>
        <xdr:cNvPr id="4143" name="Line 47">
          <a:extLst>
            <a:ext uri="{FF2B5EF4-FFF2-40B4-BE49-F238E27FC236}">
              <a16:creationId xmlns:a16="http://schemas.microsoft.com/office/drawing/2014/main" id="{48AD439B-53C9-6C4D-9F34-D11E211D04EC}"/>
            </a:ext>
          </a:extLst>
        </xdr:cNvPr>
        <xdr:cNvSpPr>
          <a:spLocks noChangeShapeType="1"/>
        </xdr:cNvSpPr>
      </xdr:nvSpPr>
      <xdr:spPr bwMode="auto">
        <a:xfrm>
          <a:off x="5897880" y="8336280"/>
          <a:ext cx="1706880" cy="3733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1135380</xdr:colOff>
      <xdr:row>47</xdr:row>
      <xdr:rowOff>99060</xdr:rowOff>
    </xdr:from>
    <xdr:to>
      <xdr:col>12</xdr:col>
      <xdr:colOff>274320</xdr:colOff>
      <xdr:row>49</xdr:row>
      <xdr:rowOff>160020</xdr:rowOff>
    </xdr:to>
    <xdr:sp macro="" textlink="">
      <xdr:nvSpPr>
        <xdr:cNvPr id="4144" name="Line 48">
          <a:extLst>
            <a:ext uri="{FF2B5EF4-FFF2-40B4-BE49-F238E27FC236}">
              <a16:creationId xmlns:a16="http://schemas.microsoft.com/office/drawing/2014/main" id="{BEBA18E3-D63A-EFD2-9FE5-9CE772BE6115}"/>
            </a:ext>
          </a:extLst>
        </xdr:cNvPr>
        <xdr:cNvSpPr>
          <a:spLocks noChangeShapeType="1"/>
        </xdr:cNvSpPr>
      </xdr:nvSpPr>
      <xdr:spPr bwMode="auto">
        <a:xfrm>
          <a:off x="6172200" y="8869680"/>
          <a:ext cx="419100" cy="3962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297180</xdr:colOff>
      <xdr:row>47</xdr:row>
      <xdr:rowOff>22860</xdr:rowOff>
    </xdr:from>
    <xdr:to>
      <xdr:col>12</xdr:col>
      <xdr:colOff>1013460</xdr:colOff>
      <xdr:row>51</xdr:row>
      <xdr:rowOff>137160</xdr:rowOff>
    </xdr:to>
    <xdr:sp macro="" textlink="">
      <xdr:nvSpPr>
        <xdr:cNvPr id="4145" name="Line 49">
          <a:extLst>
            <a:ext uri="{FF2B5EF4-FFF2-40B4-BE49-F238E27FC236}">
              <a16:creationId xmlns:a16="http://schemas.microsoft.com/office/drawing/2014/main" id="{CBE2A664-E0C5-1A9F-5BE6-7CECF6D3441E}"/>
            </a:ext>
          </a:extLst>
        </xdr:cNvPr>
        <xdr:cNvSpPr>
          <a:spLocks noChangeShapeType="1"/>
        </xdr:cNvSpPr>
      </xdr:nvSpPr>
      <xdr:spPr bwMode="auto">
        <a:xfrm>
          <a:off x="6614160" y="8793480"/>
          <a:ext cx="716280" cy="7848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</xdr:colOff>
      <xdr:row>45</xdr:row>
      <xdr:rowOff>106680</xdr:rowOff>
    </xdr:from>
    <xdr:to>
      <xdr:col>13</xdr:col>
      <xdr:colOff>1242060</xdr:colOff>
      <xdr:row>56</xdr:row>
      <xdr:rowOff>30480</xdr:rowOff>
    </xdr:to>
    <xdr:sp macro="" textlink="">
      <xdr:nvSpPr>
        <xdr:cNvPr id="4146" name="Freeform 50">
          <a:extLst>
            <a:ext uri="{FF2B5EF4-FFF2-40B4-BE49-F238E27FC236}">
              <a16:creationId xmlns:a16="http://schemas.microsoft.com/office/drawing/2014/main" id="{0FAB0629-80EF-8F87-4AAE-D11C22922AC7}"/>
            </a:ext>
          </a:extLst>
        </xdr:cNvPr>
        <xdr:cNvSpPr>
          <a:spLocks/>
        </xdr:cNvSpPr>
      </xdr:nvSpPr>
      <xdr:spPr bwMode="auto">
        <a:xfrm>
          <a:off x="7757160" y="8542020"/>
          <a:ext cx="480060" cy="1767840"/>
        </a:xfrm>
        <a:custGeom>
          <a:avLst/>
          <a:gdLst>
            <a:gd name="T0" fmla="*/ 31 w 126"/>
            <a:gd name="T1" fmla="*/ 0 h 179"/>
            <a:gd name="T2" fmla="*/ 61 w 126"/>
            <a:gd name="T3" fmla="*/ 23 h 179"/>
            <a:gd name="T4" fmla="*/ 43 w 126"/>
            <a:gd name="T5" fmla="*/ 44 h 179"/>
            <a:gd name="T6" fmla="*/ 47 w 126"/>
            <a:gd name="T7" fmla="*/ 64 h 179"/>
            <a:gd name="T8" fmla="*/ 61 w 126"/>
            <a:gd name="T9" fmla="*/ 65 h 179"/>
            <a:gd name="T10" fmla="*/ 62 w 126"/>
            <a:gd name="T11" fmla="*/ 102 h 179"/>
            <a:gd name="T12" fmla="*/ 18 w 126"/>
            <a:gd name="T13" fmla="*/ 120 h 179"/>
            <a:gd name="T14" fmla="*/ 9 w 126"/>
            <a:gd name="T15" fmla="*/ 154 h 179"/>
            <a:gd name="T16" fmla="*/ 73 w 126"/>
            <a:gd name="T17" fmla="*/ 178 h 179"/>
            <a:gd name="T18" fmla="*/ 89 w 126"/>
            <a:gd name="T19" fmla="*/ 161 h 179"/>
            <a:gd name="T20" fmla="*/ 123 w 126"/>
            <a:gd name="T21" fmla="*/ 155 h 179"/>
            <a:gd name="T22" fmla="*/ 109 w 126"/>
            <a:gd name="T23" fmla="*/ 133 h 17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</a:cxnLst>
          <a:rect l="0" t="0" r="r" b="b"/>
          <a:pathLst>
            <a:path w="126" h="179">
              <a:moveTo>
                <a:pt x="31" y="0"/>
              </a:moveTo>
              <a:cubicBezTo>
                <a:pt x="45" y="8"/>
                <a:pt x="59" y="16"/>
                <a:pt x="61" y="23"/>
              </a:cubicBezTo>
              <a:cubicBezTo>
                <a:pt x="63" y="30"/>
                <a:pt x="45" y="37"/>
                <a:pt x="43" y="44"/>
              </a:cubicBezTo>
              <a:cubicBezTo>
                <a:pt x="41" y="51"/>
                <a:pt x="44" y="60"/>
                <a:pt x="47" y="64"/>
              </a:cubicBezTo>
              <a:cubicBezTo>
                <a:pt x="50" y="68"/>
                <a:pt x="59" y="59"/>
                <a:pt x="61" y="65"/>
              </a:cubicBezTo>
              <a:cubicBezTo>
                <a:pt x="63" y="71"/>
                <a:pt x="69" y="93"/>
                <a:pt x="62" y="102"/>
              </a:cubicBezTo>
              <a:cubicBezTo>
                <a:pt x="55" y="111"/>
                <a:pt x="27" y="111"/>
                <a:pt x="18" y="120"/>
              </a:cubicBezTo>
              <a:cubicBezTo>
                <a:pt x="9" y="129"/>
                <a:pt x="0" y="144"/>
                <a:pt x="9" y="154"/>
              </a:cubicBezTo>
              <a:cubicBezTo>
                <a:pt x="18" y="164"/>
                <a:pt x="60" y="177"/>
                <a:pt x="73" y="178"/>
              </a:cubicBezTo>
              <a:cubicBezTo>
                <a:pt x="86" y="179"/>
                <a:pt x="81" y="165"/>
                <a:pt x="89" y="161"/>
              </a:cubicBezTo>
              <a:cubicBezTo>
                <a:pt x="97" y="157"/>
                <a:pt x="120" y="160"/>
                <a:pt x="123" y="155"/>
              </a:cubicBezTo>
              <a:cubicBezTo>
                <a:pt x="126" y="150"/>
                <a:pt x="117" y="141"/>
                <a:pt x="109" y="133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0</xdr:col>
      <xdr:colOff>335280</xdr:colOff>
      <xdr:row>67</xdr:row>
      <xdr:rowOff>129540</xdr:rowOff>
    </xdr:from>
    <xdr:to>
      <xdr:col>2</xdr:col>
      <xdr:colOff>30480</xdr:colOff>
      <xdr:row>69</xdr:row>
      <xdr:rowOff>144780</xdr:rowOff>
    </xdr:to>
    <xdr:sp macro="" textlink="">
      <xdr:nvSpPr>
        <xdr:cNvPr id="4147" name="Text Box 51">
          <a:extLst>
            <a:ext uri="{FF2B5EF4-FFF2-40B4-BE49-F238E27FC236}">
              <a16:creationId xmlns:a16="http://schemas.microsoft.com/office/drawing/2014/main" id="{E0D614B4-ABA9-E097-94EB-111259F52B14}"/>
            </a:ext>
          </a:extLst>
        </xdr:cNvPr>
        <xdr:cNvSpPr txBox="1">
          <a:spLocks noChangeArrowheads="1"/>
        </xdr:cNvSpPr>
      </xdr:nvSpPr>
      <xdr:spPr bwMode="auto">
        <a:xfrm>
          <a:off x="335280" y="12252960"/>
          <a:ext cx="104394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P2/634.336/173.718, Bah 20</a:t>
          </a:r>
        </a:p>
        <a:p>
          <a:pPr algn="l" rtl="0">
            <a:defRPr sz="1000"/>
          </a:pPr>
          <a:endParaRPr lang="de-CH" sz="8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312420</xdr:colOff>
      <xdr:row>70</xdr:row>
      <xdr:rowOff>30480</xdr:rowOff>
    </xdr:from>
    <xdr:to>
      <xdr:col>1</xdr:col>
      <xdr:colOff>464820</xdr:colOff>
      <xdr:row>72</xdr:row>
      <xdr:rowOff>68580</xdr:rowOff>
    </xdr:to>
    <xdr:sp macro="" textlink="">
      <xdr:nvSpPr>
        <xdr:cNvPr id="4148" name="Text Box 52">
          <a:extLst>
            <a:ext uri="{FF2B5EF4-FFF2-40B4-BE49-F238E27FC236}">
              <a16:creationId xmlns:a16="http://schemas.microsoft.com/office/drawing/2014/main" id="{C52EF2C3-C656-A888-2931-4145363AEC1E}"/>
            </a:ext>
          </a:extLst>
        </xdr:cNvPr>
        <xdr:cNvSpPr txBox="1">
          <a:spLocks noChangeArrowheads="1"/>
        </xdr:cNvSpPr>
      </xdr:nvSpPr>
      <xdr:spPr bwMode="auto">
        <a:xfrm>
          <a:off x="312420" y="12656820"/>
          <a:ext cx="99822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P1/634.457/173.771, Bah 35</a:t>
          </a:r>
        </a:p>
        <a:p>
          <a:pPr algn="l" rtl="0">
            <a:defRPr sz="1000"/>
          </a:pPr>
          <a:endParaRPr lang="de-CH" sz="8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0</xdr:col>
      <xdr:colOff>228600</xdr:colOff>
      <xdr:row>73</xdr:row>
      <xdr:rowOff>68580</xdr:rowOff>
    </xdr:from>
    <xdr:ext cx="716280" cy="274320"/>
    <xdr:sp macro="" textlink="">
      <xdr:nvSpPr>
        <xdr:cNvPr id="4149" name="Text Box 53">
          <a:extLst>
            <a:ext uri="{FF2B5EF4-FFF2-40B4-BE49-F238E27FC236}">
              <a16:creationId xmlns:a16="http://schemas.microsoft.com/office/drawing/2014/main" id="{D584F5BF-4F39-6585-5C6F-ABF37EA4E43A}"/>
            </a:ext>
          </a:extLst>
        </xdr:cNvPr>
        <xdr:cNvSpPr txBox="1">
          <a:spLocks noChangeArrowheads="1"/>
        </xdr:cNvSpPr>
      </xdr:nvSpPr>
      <xdr:spPr bwMode="auto">
        <a:xfrm>
          <a:off x="228600" y="13197840"/>
          <a:ext cx="7162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36576" rIns="0" bIns="0" anchor="t" upright="1">
          <a:spAutoFit/>
        </a:bodyPr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P3/634.273</a:t>
          </a:r>
        </a:p>
        <a:p>
          <a:pPr algn="l" rtl="0">
            <a:lnSpc>
              <a:spcPts val="800"/>
            </a:lnSpc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173.847, Fi 62</a:t>
          </a:r>
        </a:p>
      </xdr:txBody>
    </xdr:sp>
    <xdr:clientData/>
  </xdr:oneCellAnchor>
  <xdr:oneCellAnchor>
    <xdr:from>
      <xdr:col>0</xdr:col>
      <xdr:colOff>274320</xdr:colOff>
      <xdr:row>76</xdr:row>
      <xdr:rowOff>30480</xdr:rowOff>
    </xdr:from>
    <xdr:ext cx="1389163" cy="154851"/>
    <xdr:sp macro="" textlink="">
      <xdr:nvSpPr>
        <xdr:cNvPr id="4150" name="Text Box 54">
          <a:extLst>
            <a:ext uri="{FF2B5EF4-FFF2-40B4-BE49-F238E27FC236}">
              <a16:creationId xmlns:a16="http://schemas.microsoft.com/office/drawing/2014/main" id="{98FDEE03-780C-C3A9-4CEC-2EBE33AD04BE}"/>
            </a:ext>
          </a:extLst>
        </xdr:cNvPr>
        <xdr:cNvSpPr txBox="1">
          <a:spLocks noChangeArrowheads="1"/>
        </xdr:cNvSpPr>
      </xdr:nvSpPr>
      <xdr:spPr bwMode="auto">
        <a:xfrm>
          <a:off x="274320" y="13662660"/>
          <a:ext cx="1389163" cy="154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36576" rIns="0" bIns="0" anchor="t" upright="1">
          <a:spAutoFit/>
        </a:bodyPr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P4/634.338/173.885, Fi      14</a:t>
          </a:r>
        </a:p>
      </xdr:txBody>
    </xdr:sp>
    <xdr:clientData/>
  </xdr:oneCellAnchor>
  <xdr:twoCellAnchor>
    <xdr:from>
      <xdr:col>3</xdr:col>
      <xdr:colOff>175260</xdr:colOff>
      <xdr:row>68</xdr:row>
      <xdr:rowOff>7620</xdr:rowOff>
    </xdr:from>
    <xdr:to>
      <xdr:col>3</xdr:col>
      <xdr:colOff>274320</xdr:colOff>
      <xdr:row>68</xdr:row>
      <xdr:rowOff>137160</xdr:rowOff>
    </xdr:to>
    <xdr:grpSp>
      <xdr:nvGrpSpPr>
        <xdr:cNvPr id="4151" name="Group 55">
          <a:extLst>
            <a:ext uri="{FF2B5EF4-FFF2-40B4-BE49-F238E27FC236}">
              <a16:creationId xmlns:a16="http://schemas.microsoft.com/office/drawing/2014/main" id="{FE711153-BF50-9998-7A19-A868B27FC4EB}"/>
            </a:ext>
          </a:extLst>
        </xdr:cNvPr>
        <xdr:cNvGrpSpPr>
          <a:grpSpLocks/>
        </xdr:cNvGrpSpPr>
      </xdr:nvGrpSpPr>
      <xdr:grpSpPr bwMode="auto">
        <a:xfrm>
          <a:off x="2034540" y="12298680"/>
          <a:ext cx="99060" cy="129540"/>
          <a:chOff x="150" y="1485"/>
          <a:chExt cx="10" cy="13"/>
        </a:xfrm>
      </xdr:grpSpPr>
      <xdr:sp macro="" textlink="">
        <xdr:nvSpPr>
          <xdr:cNvPr id="4152" name="Oval 56">
            <a:extLst>
              <a:ext uri="{FF2B5EF4-FFF2-40B4-BE49-F238E27FC236}">
                <a16:creationId xmlns:a16="http://schemas.microsoft.com/office/drawing/2014/main" id="{4B9ECF68-8A1C-D9CC-1C7F-EF5C02166B29}"/>
              </a:ext>
            </a:extLst>
          </xdr:cNvPr>
          <xdr:cNvSpPr>
            <a:spLocks noChangeArrowheads="1"/>
          </xdr:cNvSpPr>
        </xdr:nvSpPr>
        <xdr:spPr bwMode="auto">
          <a:xfrm>
            <a:off x="151" y="1488"/>
            <a:ext cx="8" cy="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0000" mc:Ignorable="a14" a14:legacySpreadsheetColorIndex="10"/>
                </a:solidFill>
              </a14:hiddenFill>
            </a:ext>
          </a:extLst>
        </xdr:spPr>
      </xdr:sp>
      <xdr:sp macro="" textlink="">
        <xdr:nvSpPr>
          <xdr:cNvPr id="4153" name="Line 57">
            <a:extLst>
              <a:ext uri="{FF2B5EF4-FFF2-40B4-BE49-F238E27FC236}">
                <a16:creationId xmlns:a16="http://schemas.microsoft.com/office/drawing/2014/main" id="{31CA0E59-0E1A-7A8F-2198-880A4B3369A5}"/>
              </a:ext>
            </a:extLst>
          </xdr:cNvPr>
          <xdr:cNvSpPr>
            <a:spLocks noChangeShapeType="1"/>
          </xdr:cNvSpPr>
        </xdr:nvSpPr>
        <xdr:spPr bwMode="auto">
          <a:xfrm flipV="1">
            <a:off x="150" y="1485"/>
            <a:ext cx="10" cy="1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175260</xdr:colOff>
      <xdr:row>69</xdr:row>
      <xdr:rowOff>22860</xdr:rowOff>
    </xdr:from>
    <xdr:to>
      <xdr:col>3</xdr:col>
      <xdr:colOff>274320</xdr:colOff>
      <xdr:row>69</xdr:row>
      <xdr:rowOff>152400</xdr:rowOff>
    </xdr:to>
    <xdr:grpSp>
      <xdr:nvGrpSpPr>
        <xdr:cNvPr id="4154" name="Group 58">
          <a:extLst>
            <a:ext uri="{FF2B5EF4-FFF2-40B4-BE49-F238E27FC236}">
              <a16:creationId xmlns:a16="http://schemas.microsoft.com/office/drawing/2014/main" id="{C3D1BA9C-6D1C-2F80-E45A-5557274F1BA5}"/>
            </a:ext>
          </a:extLst>
        </xdr:cNvPr>
        <xdr:cNvGrpSpPr>
          <a:grpSpLocks/>
        </xdr:cNvGrpSpPr>
      </xdr:nvGrpSpPr>
      <xdr:grpSpPr bwMode="auto">
        <a:xfrm>
          <a:off x="2034540" y="12481560"/>
          <a:ext cx="99060" cy="129540"/>
          <a:chOff x="150" y="1485"/>
          <a:chExt cx="10" cy="13"/>
        </a:xfrm>
      </xdr:grpSpPr>
      <xdr:sp macro="" textlink="">
        <xdr:nvSpPr>
          <xdr:cNvPr id="4155" name="Oval 59">
            <a:extLst>
              <a:ext uri="{FF2B5EF4-FFF2-40B4-BE49-F238E27FC236}">
                <a16:creationId xmlns:a16="http://schemas.microsoft.com/office/drawing/2014/main" id="{31C3A52A-0629-4576-F15B-FA6DA2517F12}"/>
              </a:ext>
            </a:extLst>
          </xdr:cNvPr>
          <xdr:cNvSpPr>
            <a:spLocks noChangeArrowheads="1"/>
          </xdr:cNvSpPr>
        </xdr:nvSpPr>
        <xdr:spPr bwMode="auto">
          <a:xfrm>
            <a:off x="151" y="1488"/>
            <a:ext cx="8" cy="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0000" mc:Ignorable="a14" a14:legacySpreadsheetColorIndex="10"/>
                </a:solidFill>
              </a14:hiddenFill>
            </a:ext>
          </a:extLst>
        </xdr:spPr>
      </xdr:sp>
      <xdr:sp macro="" textlink="">
        <xdr:nvSpPr>
          <xdr:cNvPr id="4156" name="Line 60">
            <a:extLst>
              <a:ext uri="{FF2B5EF4-FFF2-40B4-BE49-F238E27FC236}">
                <a16:creationId xmlns:a16="http://schemas.microsoft.com/office/drawing/2014/main" id="{D58B8F57-E46A-70DB-3919-72CA1874093A}"/>
              </a:ext>
            </a:extLst>
          </xdr:cNvPr>
          <xdr:cNvSpPr>
            <a:spLocks noChangeShapeType="1"/>
          </xdr:cNvSpPr>
        </xdr:nvSpPr>
        <xdr:spPr bwMode="auto">
          <a:xfrm flipV="1">
            <a:off x="150" y="1485"/>
            <a:ext cx="10" cy="1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205740</xdr:colOff>
      <xdr:row>70</xdr:row>
      <xdr:rowOff>45720</xdr:rowOff>
    </xdr:from>
    <xdr:to>
      <xdr:col>3</xdr:col>
      <xdr:colOff>304800</xdr:colOff>
      <xdr:row>71</xdr:row>
      <xdr:rowOff>7620</xdr:rowOff>
    </xdr:to>
    <xdr:grpSp>
      <xdr:nvGrpSpPr>
        <xdr:cNvPr id="4157" name="Group 61">
          <a:extLst>
            <a:ext uri="{FF2B5EF4-FFF2-40B4-BE49-F238E27FC236}">
              <a16:creationId xmlns:a16="http://schemas.microsoft.com/office/drawing/2014/main" id="{D3D7749B-1893-F2F3-8AC3-9EE02471EA7D}"/>
            </a:ext>
          </a:extLst>
        </xdr:cNvPr>
        <xdr:cNvGrpSpPr>
          <a:grpSpLocks/>
        </xdr:cNvGrpSpPr>
      </xdr:nvGrpSpPr>
      <xdr:grpSpPr bwMode="auto">
        <a:xfrm>
          <a:off x="2065020" y="12672060"/>
          <a:ext cx="99060" cy="129540"/>
          <a:chOff x="150" y="1485"/>
          <a:chExt cx="10" cy="13"/>
        </a:xfrm>
      </xdr:grpSpPr>
      <xdr:sp macro="" textlink="">
        <xdr:nvSpPr>
          <xdr:cNvPr id="4158" name="Oval 62">
            <a:extLst>
              <a:ext uri="{FF2B5EF4-FFF2-40B4-BE49-F238E27FC236}">
                <a16:creationId xmlns:a16="http://schemas.microsoft.com/office/drawing/2014/main" id="{024190FF-3479-F656-BB2F-D04504A7FB6C}"/>
              </a:ext>
            </a:extLst>
          </xdr:cNvPr>
          <xdr:cNvSpPr>
            <a:spLocks noChangeArrowheads="1"/>
          </xdr:cNvSpPr>
        </xdr:nvSpPr>
        <xdr:spPr bwMode="auto">
          <a:xfrm>
            <a:off x="151" y="1488"/>
            <a:ext cx="8" cy="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0000" mc:Ignorable="a14" a14:legacySpreadsheetColorIndex="10"/>
                </a:solidFill>
              </a14:hiddenFill>
            </a:ext>
          </a:extLst>
        </xdr:spPr>
      </xdr:sp>
      <xdr:sp macro="" textlink="">
        <xdr:nvSpPr>
          <xdr:cNvPr id="4159" name="Line 63">
            <a:extLst>
              <a:ext uri="{FF2B5EF4-FFF2-40B4-BE49-F238E27FC236}">
                <a16:creationId xmlns:a16="http://schemas.microsoft.com/office/drawing/2014/main" id="{400D8720-40C4-79FC-E76D-C08AC331F915}"/>
              </a:ext>
            </a:extLst>
          </xdr:cNvPr>
          <xdr:cNvSpPr>
            <a:spLocks noChangeShapeType="1"/>
          </xdr:cNvSpPr>
        </xdr:nvSpPr>
        <xdr:spPr bwMode="auto">
          <a:xfrm flipV="1">
            <a:off x="150" y="1485"/>
            <a:ext cx="10" cy="1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182880</xdr:colOff>
      <xdr:row>71</xdr:row>
      <xdr:rowOff>38100</xdr:rowOff>
    </xdr:from>
    <xdr:to>
      <xdr:col>3</xdr:col>
      <xdr:colOff>281940</xdr:colOff>
      <xdr:row>72</xdr:row>
      <xdr:rowOff>0</xdr:rowOff>
    </xdr:to>
    <xdr:grpSp>
      <xdr:nvGrpSpPr>
        <xdr:cNvPr id="4160" name="Group 64">
          <a:extLst>
            <a:ext uri="{FF2B5EF4-FFF2-40B4-BE49-F238E27FC236}">
              <a16:creationId xmlns:a16="http://schemas.microsoft.com/office/drawing/2014/main" id="{D581937D-EB5B-EE2B-837B-D3DAB46A0869}"/>
            </a:ext>
          </a:extLst>
        </xdr:cNvPr>
        <xdr:cNvGrpSpPr>
          <a:grpSpLocks/>
        </xdr:cNvGrpSpPr>
      </xdr:nvGrpSpPr>
      <xdr:grpSpPr bwMode="auto">
        <a:xfrm>
          <a:off x="2042160" y="12832080"/>
          <a:ext cx="99060" cy="129540"/>
          <a:chOff x="150" y="1485"/>
          <a:chExt cx="10" cy="13"/>
        </a:xfrm>
      </xdr:grpSpPr>
      <xdr:sp macro="" textlink="">
        <xdr:nvSpPr>
          <xdr:cNvPr id="4161" name="Oval 65">
            <a:extLst>
              <a:ext uri="{FF2B5EF4-FFF2-40B4-BE49-F238E27FC236}">
                <a16:creationId xmlns:a16="http://schemas.microsoft.com/office/drawing/2014/main" id="{98C84686-5455-3985-2BE4-E098B1649361}"/>
              </a:ext>
            </a:extLst>
          </xdr:cNvPr>
          <xdr:cNvSpPr>
            <a:spLocks noChangeArrowheads="1"/>
          </xdr:cNvSpPr>
        </xdr:nvSpPr>
        <xdr:spPr bwMode="auto">
          <a:xfrm>
            <a:off x="151" y="1488"/>
            <a:ext cx="8" cy="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0000" mc:Ignorable="a14" a14:legacySpreadsheetColorIndex="10"/>
                </a:solidFill>
              </a14:hiddenFill>
            </a:ext>
          </a:extLst>
        </xdr:spPr>
      </xdr:sp>
      <xdr:sp macro="" textlink="">
        <xdr:nvSpPr>
          <xdr:cNvPr id="4162" name="Line 66">
            <a:extLst>
              <a:ext uri="{FF2B5EF4-FFF2-40B4-BE49-F238E27FC236}">
                <a16:creationId xmlns:a16="http://schemas.microsoft.com/office/drawing/2014/main" id="{09E46628-4D3A-D331-8FF7-1C7F87C2F7A1}"/>
              </a:ext>
            </a:extLst>
          </xdr:cNvPr>
          <xdr:cNvSpPr>
            <a:spLocks noChangeShapeType="1"/>
          </xdr:cNvSpPr>
        </xdr:nvSpPr>
        <xdr:spPr bwMode="auto">
          <a:xfrm flipV="1">
            <a:off x="150" y="1485"/>
            <a:ext cx="10" cy="1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106680</xdr:colOff>
      <xdr:row>68</xdr:row>
      <xdr:rowOff>7620</xdr:rowOff>
    </xdr:from>
    <xdr:to>
      <xdr:col>4</xdr:col>
      <xdr:colOff>243840</xdr:colOff>
      <xdr:row>68</xdr:row>
      <xdr:rowOff>137160</xdr:rowOff>
    </xdr:to>
    <xdr:grpSp>
      <xdr:nvGrpSpPr>
        <xdr:cNvPr id="4163" name="Group 67">
          <a:extLst>
            <a:ext uri="{FF2B5EF4-FFF2-40B4-BE49-F238E27FC236}">
              <a16:creationId xmlns:a16="http://schemas.microsoft.com/office/drawing/2014/main" id="{02D58F20-E609-2AFE-9DEF-0080CC6F3D6E}"/>
            </a:ext>
          </a:extLst>
        </xdr:cNvPr>
        <xdr:cNvGrpSpPr>
          <a:grpSpLocks/>
        </xdr:cNvGrpSpPr>
      </xdr:nvGrpSpPr>
      <xdr:grpSpPr bwMode="auto">
        <a:xfrm>
          <a:off x="2453640" y="12298680"/>
          <a:ext cx="137160" cy="129540"/>
          <a:chOff x="157" y="1546"/>
          <a:chExt cx="14" cy="13"/>
        </a:xfrm>
      </xdr:grpSpPr>
      <xdr:sp macro="" textlink="">
        <xdr:nvSpPr>
          <xdr:cNvPr id="4164" name="Oval 68">
            <a:extLst>
              <a:ext uri="{FF2B5EF4-FFF2-40B4-BE49-F238E27FC236}">
                <a16:creationId xmlns:a16="http://schemas.microsoft.com/office/drawing/2014/main" id="{629CE467-8248-BB05-7131-345A7F3F0841}"/>
              </a:ext>
            </a:extLst>
          </xdr:cNvPr>
          <xdr:cNvSpPr>
            <a:spLocks noChangeArrowheads="1"/>
          </xdr:cNvSpPr>
        </xdr:nvSpPr>
        <xdr:spPr bwMode="auto">
          <a:xfrm>
            <a:off x="159" y="1547"/>
            <a:ext cx="10" cy="11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0000" mc:Ignorable="a14" a14:legacySpreadsheetColorIndex="10"/>
                </a:solidFill>
              </a14:hiddenFill>
            </a:ext>
          </a:extLst>
        </xdr:spPr>
      </xdr:sp>
      <xdr:sp macro="" textlink="">
        <xdr:nvSpPr>
          <xdr:cNvPr id="4165" name="Line 69">
            <a:extLst>
              <a:ext uri="{FF2B5EF4-FFF2-40B4-BE49-F238E27FC236}">
                <a16:creationId xmlns:a16="http://schemas.microsoft.com/office/drawing/2014/main" id="{1EEA1C0B-6673-CEE8-DA0F-2626E88D72EF}"/>
              </a:ext>
            </a:extLst>
          </xdr:cNvPr>
          <xdr:cNvSpPr>
            <a:spLocks noChangeShapeType="1"/>
          </xdr:cNvSpPr>
        </xdr:nvSpPr>
        <xdr:spPr bwMode="auto">
          <a:xfrm flipV="1">
            <a:off x="157" y="1546"/>
            <a:ext cx="14" cy="1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114300</xdr:colOff>
      <xdr:row>69</xdr:row>
      <xdr:rowOff>45720</xdr:rowOff>
    </xdr:from>
    <xdr:to>
      <xdr:col>4</xdr:col>
      <xdr:colOff>251460</xdr:colOff>
      <xdr:row>70</xdr:row>
      <xdr:rowOff>7620</xdr:rowOff>
    </xdr:to>
    <xdr:grpSp>
      <xdr:nvGrpSpPr>
        <xdr:cNvPr id="4166" name="Group 70">
          <a:extLst>
            <a:ext uri="{FF2B5EF4-FFF2-40B4-BE49-F238E27FC236}">
              <a16:creationId xmlns:a16="http://schemas.microsoft.com/office/drawing/2014/main" id="{11247F9D-529E-9C1F-CD55-82FB597A3577}"/>
            </a:ext>
          </a:extLst>
        </xdr:cNvPr>
        <xdr:cNvGrpSpPr>
          <a:grpSpLocks/>
        </xdr:cNvGrpSpPr>
      </xdr:nvGrpSpPr>
      <xdr:grpSpPr bwMode="auto">
        <a:xfrm>
          <a:off x="2461260" y="12504420"/>
          <a:ext cx="137160" cy="129540"/>
          <a:chOff x="157" y="1546"/>
          <a:chExt cx="14" cy="13"/>
        </a:xfrm>
      </xdr:grpSpPr>
      <xdr:sp macro="" textlink="">
        <xdr:nvSpPr>
          <xdr:cNvPr id="4167" name="Oval 71">
            <a:extLst>
              <a:ext uri="{FF2B5EF4-FFF2-40B4-BE49-F238E27FC236}">
                <a16:creationId xmlns:a16="http://schemas.microsoft.com/office/drawing/2014/main" id="{40A09A7D-F00C-29E2-DB16-FF99442FF8FD}"/>
              </a:ext>
            </a:extLst>
          </xdr:cNvPr>
          <xdr:cNvSpPr>
            <a:spLocks noChangeArrowheads="1"/>
          </xdr:cNvSpPr>
        </xdr:nvSpPr>
        <xdr:spPr bwMode="auto">
          <a:xfrm>
            <a:off x="159" y="1547"/>
            <a:ext cx="10" cy="11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0000" mc:Ignorable="a14" a14:legacySpreadsheetColorIndex="10"/>
                </a:solidFill>
              </a14:hiddenFill>
            </a:ext>
          </a:extLst>
        </xdr:spPr>
      </xdr:sp>
      <xdr:sp macro="" textlink="">
        <xdr:nvSpPr>
          <xdr:cNvPr id="4168" name="Line 72">
            <a:extLst>
              <a:ext uri="{FF2B5EF4-FFF2-40B4-BE49-F238E27FC236}">
                <a16:creationId xmlns:a16="http://schemas.microsoft.com/office/drawing/2014/main" id="{49653B03-CB89-10ED-BB59-C0F28531CD79}"/>
              </a:ext>
            </a:extLst>
          </xdr:cNvPr>
          <xdr:cNvSpPr>
            <a:spLocks noChangeShapeType="1"/>
          </xdr:cNvSpPr>
        </xdr:nvSpPr>
        <xdr:spPr bwMode="auto">
          <a:xfrm flipV="1">
            <a:off x="157" y="1546"/>
            <a:ext cx="14" cy="1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99060</xdr:colOff>
      <xdr:row>70</xdr:row>
      <xdr:rowOff>45720</xdr:rowOff>
    </xdr:from>
    <xdr:to>
      <xdr:col>4</xdr:col>
      <xdr:colOff>236220</xdr:colOff>
      <xdr:row>71</xdr:row>
      <xdr:rowOff>7620</xdr:rowOff>
    </xdr:to>
    <xdr:grpSp>
      <xdr:nvGrpSpPr>
        <xdr:cNvPr id="4169" name="Group 73">
          <a:extLst>
            <a:ext uri="{FF2B5EF4-FFF2-40B4-BE49-F238E27FC236}">
              <a16:creationId xmlns:a16="http://schemas.microsoft.com/office/drawing/2014/main" id="{861041B7-8F92-49C8-3E74-2E5D453911CD}"/>
            </a:ext>
          </a:extLst>
        </xdr:cNvPr>
        <xdr:cNvGrpSpPr>
          <a:grpSpLocks/>
        </xdr:cNvGrpSpPr>
      </xdr:nvGrpSpPr>
      <xdr:grpSpPr bwMode="auto">
        <a:xfrm>
          <a:off x="2446020" y="12672060"/>
          <a:ext cx="137160" cy="129540"/>
          <a:chOff x="157" y="1546"/>
          <a:chExt cx="14" cy="13"/>
        </a:xfrm>
      </xdr:grpSpPr>
      <xdr:sp macro="" textlink="">
        <xdr:nvSpPr>
          <xdr:cNvPr id="4170" name="Oval 74">
            <a:extLst>
              <a:ext uri="{FF2B5EF4-FFF2-40B4-BE49-F238E27FC236}">
                <a16:creationId xmlns:a16="http://schemas.microsoft.com/office/drawing/2014/main" id="{A3D6BD8C-03D8-4986-CA51-9BD630FD0386}"/>
              </a:ext>
            </a:extLst>
          </xdr:cNvPr>
          <xdr:cNvSpPr>
            <a:spLocks noChangeArrowheads="1"/>
          </xdr:cNvSpPr>
        </xdr:nvSpPr>
        <xdr:spPr bwMode="auto">
          <a:xfrm>
            <a:off x="159" y="1547"/>
            <a:ext cx="10" cy="11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0000" mc:Ignorable="a14" a14:legacySpreadsheetColorIndex="10"/>
                </a:solidFill>
              </a14:hiddenFill>
            </a:ext>
          </a:extLst>
        </xdr:spPr>
      </xdr:sp>
      <xdr:sp macro="" textlink="">
        <xdr:nvSpPr>
          <xdr:cNvPr id="4171" name="Line 75">
            <a:extLst>
              <a:ext uri="{FF2B5EF4-FFF2-40B4-BE49-F238E27FC236}">
                <a16:creationId xmlns:a16="http://schemas.microsoft.com/office/drawing/2014/main" id="{CBA39CDD-1F88-4996-30AC-38165EF1D1E9}"/>
              </a:ext>
            </a:extLst>
          </xdr:cNvPr>
          <xdr:cNvSpPr>
            <a:spLocks noChangeShapeType="1"/>
          </xdr:cNvSpPr>
        </xdr:nvSpPr>
        <xdr:spPr bwMode="auto">
          <a:xfrm flipV="1">
            <a:off x="157" y="1546"/>
            <a:ext cx="14" cy="1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106680</xdr:colOff>
      <xdr:row>71</xdr:row>
      <xdr:rowOff>60960</xdr:rowOff>
    </xdr:from>
    <xdr:to>
      <xdr:col>4</xdr:col>
      <xdr:colOff>243840</xdr:colOff>
      <xdr:row>72</xdr:row>
      <xdr:rowOff>22860</xdr:rowOff>
    </xdr:to>
    <xdr:grpSp>
      <xdr:nvGrpSpPr>
        <xdr:cNvPr id="4172" name="Group 76">
          <a:extLst>
            <a:ext uri="{FF2B5EF4-FFF2-40B4-BE49-F238E27FC236}">
              <a16:creationId xmlns:a16="http://schemas.microsoft.com/office/drawing/2014/main" id="{4B3CCE89-8C24-54B6-99DE-060505E7A92C}"/>
            </a:ext>
          </a:extLst>
        </xdr:cNvPr>
        <xdr:cNvGrpSpPr>
          <a:grpSpLocks/>
        </xdr:cNvGrpSpPr>
      </xdr:nvGrpSpPr>
      <xdr:grpSpPr bwMode="auto">
        <a:xfrm>
          <a:off x="2453640" y="12854940"/>
          <a:ext cx="137160" cy="129540"/>
          <a:chOff x="157" y="1546"/>
          <a:chExt cx="14" cy="13"/>
        </a:xfrm>
      </xdr:grpSpPr>
      <xdr:sp macro="" textlink="">
        <xdr:nvSpPr>
          <xdr:cNvPr id="4173" name="Oval 77">
            <a:extLst>
              <a:ext uri="{FF2B5EF4-FFF2-40B4-BE49-F238E27FC236}">
                <a16:creationId xmlns:a16="http://schemas.microsoft.com/office/drawing/2014/main" id="{3B9CBCB2-A2AF-FE44-AF28-5B8357FB02CA}"/>
              </a:ext>
            </a:extLst>
          </xdr:cNvPr>
          <xdr:cNvSpPr>
            <a:spLocks noChangeArrowheads="1"/>
          </xdr:cNvSpPr>
        </xdr:nvSpPr>
        <xdr:spPr bwMode="auto">
          <a:xfrm>
            <a:off x="159" y="1547"/>
            <a:ext cx="10" cy="11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0000" mc:Ignorable="a14" a14:legacySpreadsheetColorIndex="10"/>
                </a:solidFill>
              </a14:hiddenFill>
            </a:ext>
          </a:extLst>
        </xdr:spPr>
      </xdr:sp>
      <xdr:sp macro="" textlink="">
        <xdr:nvSpPr>
          <xdr:cNvPr id="4174" name="Line 78">
            <a:extLst>
              <a:ext uri="{FF2B5EF4-FFF2-40B4-BE49-F238E27FC236}">
                <a16:creationId xmlns:a16="http://schemas.microsoft.com/office/drawing/2014/main" id="{37E129F9-4FAC-BE9B-4D7A-5B18AE61A2F7}"/>
              </a:ext>
            </a:extLst>
          </xdr:cNvPr>
          <xdr:cNvSpPr>
            <a:spLocks noChangeShapeType="1"/>
          </xdr:cNvSpPr>
        </xdr:nvSpPr>
        <xdr:spPr bwMode="auto">
          <a:xfrm flipV="1">
            <a:off x="157" y="1546"/>
            <a:ext cx="14" cy="1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38100</xdr:colOff>
      <xdr:row>67</xdr:row>
      <xdr:rowOff>160020</xdr:rowOff>
    </xdr:from>
    <xdr:to>
      <xdr:col>5</xdr:col>
      <xdr:colOff>175260</xdr:colOff>
      <xdr:row>68</xdr:row>
      <xdr:rowOff>121920</xdr:rowOff>
    </xdr:to>
    <xdr:grpSp>
      <xdr:nvGrpSpPr>
        <xdr:cNvPr id="4175" name="Group 79">
          <a:extLst>
            <a:ext uri="{FF2B5EF4-FFF2-40B4-BE49-F238E27FC236}">
              <a16:creationId xmlns:a16="http://schemas.microsoft.com/office/drawing/2014/main" id="{2909F23B-7E8C-A456-D392-FE913BBD0BCE}"/>
            </a:ext>
          </a:extLst>
        </xdr:cNvPr>
        <xdr:cNvGrpSpPr>
          <a:grpSpLocks/>
        </xdr:cNvGrpSpPr>
      </xdr:nvGrpSpPr>
      <xdr:grpSpPr bwMode="auto">
        <a:xfrm>
          <a:off x="2773680" y="12283440"/>
          <a:ext cx="129540" cy="129540"/>
          <a:chOff x="141" y="1459"/>
          <a:chExt cx="14" cy="13"/>
        </a:xfrm>
      </xdr:grpSpPr>
      <xdr:sp macro="" textlink="">
        <xdr:nvSpPr>
          <xdr:cNvPr id="4176" name="Oval 80">
            <a:extLst>
              <a:ext uri="{FF2B5EF4-FFF2-40B4-BE49-F238E27FC236}">
                <a16:creationId xmlns:a16="http://schemas.microsoft.com/office/drawing/2014/main" id="{31AA2333-2425-6823-5CCB-D011DB612C73}"/>
              </a:ext>
            </a:extLst>
          </xdr:cNvPr>
          <xdr:cNvSpPr>
            <a:spLocks noChangeArrowheads="1"/>
          </xdr:cNvSpPr>
        </xdr:nvSpPr>
        <xdr:spPr bwMode="auto">
          <a:xfrm>
            <a:off x="143" y="1460"/>
            <a:ext cx="10" cy="11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4177" name="Line 81">
            <a:extLst>
              <a:ext uri="{FF2B5EF4-FFF2-40B4-BE49-F238E27FC236}">
                <a16:creationId xmlns:a16="http://schemas.microsoft.com/office/drawing/2014/main" id="{41A4A405-ACBB-D440-3EF7-17752CF90556}"/>
              </a:ext>
            </a:extLst>
          </xdr:cNvPr>
          <xdr:cNvSpPr>
            <a:spLocks noChangeShapeType="1"/>
          </xdr:cNvSpPr>
        </xdr:nvSpPr>
        <xdr:spPr bwMode="auto">
          <a:xfrm flipV="1">
            <a:off x="141" y="1459"/>
            <a:ext cx="14" cy="1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22860</xdr:colOff>
      <xdr:row>70</xdr:row>
      <xdr:rowOff>22860</xdr:rowOff>
    </xdr:from>
    <xdr:to>
      <xdr:col>5</xdr:col>
      <xdr:colOff>160020</xdr:colOff>
      <xdr:row>70</xdr:row>
      <xdr:rowOff>152400</xdr:rowOff>
    </xdr:to>
    <xdr:grpSp>
      <xdr:nvGrpSpPr>
        <xdr:cNvPr id="4178" name="Group 82">
          <a:extLst>
            <a:ext uri="{FF2B5EF4-FFF2-40B4-BE49-F238E27FC236}">
              <a16:creationId xmlns:a16="http://schemas.microsoft.com/office/drawing/2014/main" id="{618EB1AB-C49D-0B00-AD25-9079BFB77F1C}"/>
            </a:ext>
          </a:extLst>
        </xdr:cNvPr>
        <xdr:cNvGrpSpPr>
          <a:grpSpLocks/>
        </xdr:cNvGrpSpPr>
      </xdr:nvGrpSpPr>
      <xdr:grpSpPr bwMode="auto">
        <a:xfrm>
          <a:off x="2758440" y="12649200"/>
          <a:ext cx="137160" cy="129540"/>
          <a:chOff x="141" y="1459"/>
          <a:chExt cx="14" cy="13"/>
        </a:xfrm>
      </xdr:grpSpPr>
      <xdr:sp macro="" textlink="">
        <xdr:nvSpPr>
          <xdr:cNvPr id="4179" name="Oval 83">
            <a:extLst>
              <a:ext uri="{FF2B5EF4-FFF2-40B4-BE49-F238E27FC236}">
                <a16:creationId xmlns:a16="http://schemas.microsoft.com/office/drawing/2014/main" id="{E833D7B3-3E39-2149-ED79-76BEFB5E2CBF}"/>
              </a:ext>
            </a:extLst>
          </xdr:cNvPr>
          <xdr:cNvSpPr>
            <a:spLocks noChangeArrowheads="1"/>
          </xdr:cNvSpPr>
        </xdr:nvSpPr>
        <xdr:spPr bwMode="auto">
          <a:xfrm>
            <a:off x="143" y="1460"/>
            <a:ext cx="10" cy="11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4180" name="Line 84">
            <a:extLst>
              <a:ext uri="{FF2B5EF4-FFF2-40B4-BE49-F238E27FC236}">
                <a16:creationId xmlns:a16="http://schemas.microsoft.com/office/drawing/2014/main" id="{63818D0C-D968-0D82-8A43-1E9D253DF7F6}"/>
              </a:ext>
            </a:extLst>
          </xdr:cNvPr>
          <xdr:cNvSpPr>
            <a:spLocks noChangeShapeType="1"/>
          </xdr:cNvSpPr>
        </xdr:nvSpPr>
        <xdr:spPr bwMode="auto">
          <a:xfrm flipV="1">
            <a:off x="141" y="1459"/>
            <a:ext cx="14" cy="1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45720</xdr:colOff>
      <xdr:row>69</xdr:row>
      <xdr:rowOff>7620</xdr:rowOff>
    </xdr:from>
    <xdr:to>
      <xdr:col>5</xdr:col>
      <xdr:colOff>167640</xdr:colOff>
      <xdr:row>69</xdr:row>
      <xdr:rowOff>137160</xdr:rowOff>
    </xdr:to>
    <xdr:grpSp>
      <xdr:nvGrpSpPr>
        <xdr:cNvPr id="4181" name="Group 85">
          <a:extLst>
            <a:ext uri="{FF2B5EF4-FFF2-40B4-BE49-F238E27FC236}">
              <a16:creationId xmlns:a16="http://schemas.microsoft.com/office/drawing/2014/main" id="{6FB735BF-00B6-467F-615E-6A18DAF48803}"/>
            </a:ext>
          </a:extLst>
        </xdr:cNvPr>
        <xdr:cNvGrpSpPr>
          <a:grpSpLocks/>
        </xdr:cNvGrpSpPr>
      </xdr:nvGrpSpPr>
      <xdr:grpSpPr bwMode="auto">
        <a:xfrm>
          <a:off x="2781300" y="12466320"/>
          <a:ext cx="121920" cy="129540"/>
          <a:chOff x="141" y="1459"/>
          <a:chExt cx="14" cy="13"/>
        </a:xfrm>
      </xdr:grpSpPr>
      <xdr:sp macro="" textlink="">
        <xdr:nvSpPr>
          <xdr:cNvPr id="4182" name="Oval 86">
            <a:extLst>
              <a:ext uri="{FF2B5EF4-FFF2-40B4-BE49-F238E27FC236}">
                <a16:creationId xmlns:a16="http://schemas.microsoft.com/office/drawing/2014/main" id="{062AE378-2D77-C099-7971-F567106D966D}"/>
              </a:ext>
            </a:extLst>
          </xdr:cNvPr>
          <xdr:cNvSpPr>
            <a:spLocks noChangeArrowheads="1"/>
          </xdr:cNvSpPr>
        </xdr:nvSpPr>
        <xdr:spPr bwMode="auto">
          <a:xfrm>
            <a:off x="143" y="1460"/>
            <a:ext cx="10" cy="11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4183" name="Line 87">
            <a:extLst>
              <a:ext uri="{FF2B5EF4-FFF2-40B4-BE49-F238E27FC236}">
                <a16:creationId xmlns:a16="http://schemas.microsoft.com/office/drawing/2014/main" id="{98961545-327B-230F-16DD-AD57AC812450}"/>
              </a:ext>
            </a:extLst>
          </xdr:cNvPr>
          <xdr:cNvSpPr>
            <a:spLocks noChangeShapeType="1"/>
          </xdr:cNvSpPr>
        </xdr:nvSpPr>
        <xdr:spPr bwMode="auto">
          <a:xfrm flipV="1">
            <a:off x="141" y="1459"/>
            <a:ext cx="14" cy="1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228600</xdr:colOff>
      <xdr:row>68</xdr:row>
      <xdr:rowOff>30480</xdr:rowOff>
    </xdr:from>
    <xdr:to>
      <xdr:col>7</xdr:col>
      <xdr:colOff>342900</xdr:colOff>
      <xdr:row>68</xdr:row>
      <xdr:rowOff>137160</xdr:rowOff>
    </xdr:to>
    <xdr:sp macro="" textlink="">
      <xdr:nvSpPr>
        <xdr:cNvPr id="4184" name="Oval 88">
          <a:extLst>
            <a:ext uri="{FF2B5EF4-FFF2-40B4-BE49-F238E27FC236}">
              <a16:creationId xmlns:a16="http://schemas.microsoft.com/office/drawing/2014/main" id="{8ED40B5A-6CD4-A1D1-D7FD-B9F360275222}"/>
            </a:ext>
          </a:extLst>
        </xdr:cNvPr>
        <xdr:cNvSpPr>
          <a:spLocks noChangeArrowheads="1"/>
        </xdr:cNvSpPr>
      </xdr:nvSpPr>
      <xdr:spPr bwMode="auto">
        <a:xfrm>
          <a:off x="3360420" y="12321540"/>
          <a:ext cx="114300" cy="1066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243840</xdr:colOff>
      <xdr:row>69</xdr:row>
      <xdr:rowOff>60960</xdr:rowOff>
    </xdr:from>
    <xdr:to>
      <xdr:col>7</xdr:col>
      <xdr:colOff>358140</xdr:colOff>
      <xdr:row>70</xdr:row>
      <xdr:rowOff>0</xdr:rowOff>
    </xdr:to>
    <xdr:sp macro="" textlink="">
      <xdr:nvSpPr>
        <xdr:cNvPr id="4185" name="Oval 89">
          <a:extLst>
            <a:ext uri="{FF2B5EF4-FFF2-40B4-BE49-F238E27FC236}">
              <a16:creationId xmlns:a16="http://schemas.microsoft.com/office/drawing/2014/main" id="{3DD64E93-FDCB-7270-C9A9-ED4471A6C135}"/>
            </a:ext>
          </a:extLst>
        </xdr:cNvPr>
        <xdr:cNvSpPr>
          <a:spLocks noChangeArrowheads="1"/>
        </xdr:cNvSpPr>
      </xdr:nvSpPr>
      <xdr:spPr bwMode="auto">
        <a:xfrm>
          <a:off x="3375660" y="12519660"/>
          <a:ext cx="114300" cy="1066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228600</xdr:colOff>
      <xdr:row>70</xdr:row>
      <xdr:rowOff>60960</xdr:rowOff>
    </xdr:from>
    <xdr:to>
      <xdr:col>7</xdr:col>
      <xdr:colOff>342900</xdr:colOff>
      <xdr:row>71</xdr:row>
      <xdr:rowOff>0</xdr:rowOff>
    </xdr:to>
    <xdr:sp macro="" textlink="">
      <xdr:nvSpPr>
        <xdr:cNvPr id="4186" name="Oval 90">
          <a:extLst>
            <a:ext uri="{FF2B5EF4-FFF2-40B4-BE49-F238E27FC236}">
              <a16:creationId xmlns:a16="http://schemas.microsoft.com/office/drawing/2014/main" id="{E0217C83-789B-957F-23E8-1E7276765D36}"/>
            </a:ext>
          </a:extLst>
        </xdr:cNvPr>
        <xdr:cNvSpPr>
          <a:spLocks noChangeArrowheads="1"/>
        </xdr:cNvSpPr>
      </xdr:nvSpPr>
      <xdr:spPr bwMode="auto">
        <a:xfrm>
          <a:off x="3360420" y="12687300"/>
          <a:ext cx="114300" cy="1066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205740</xdr:colOff>
      <xdr:row>68</xdr:row>
      <xdr:rowOff>22860</xdr:rowOff>
    </xdr:from>
    <xdr:to>
      <xdr:col>8</xdr:col>
      <xdr:colOff>289560</xdr:colOff>
      <xdr:row>68</xdr:row>
      <xdr:rowOff>114300</xdr:rowOff>
    </xdr:to>
    <xdr:sp macro="" textlink="">
      <xdr:nvSpPr>
        <xdr:cNvPr id="4187" name="Oval 91">
          <a:extLst>
            <a:ext uri="{FF2B5EF4-FFF2-40B4-BE49-F238E27FC236}">
              <a16:creationId xmlns:a16="http://schemas.microsoft.com/office/drawing/2014/main" id="{9241A636-F1CF-77E0-2814-1EFA8A6584A3}"/>
            </a:ext>
          </a:extLst>
        </xdr:cNvPr>
        <xdr:cNvSpPr>
          <a:spLocks noChangeArrowheads="1"/>
        </xdr:cNvSpPr>
      </xdr:nvSpPr>
      <xdr:spPr bwMode="auto">
        <a:xfrm>
          <a:off x="3787140" y="12313920"/>
          <a:ext cx="83820" cy="9144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3366FF" mc:Ignorable="a14" a14:legacySpreadsheetColorIndex="4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213360</xdr:colOff>
      <xdr:row>69</xdr:row>
      <xdr:rowOff>45720</xdr:rowOff>
    </xdr:from>
    <xdr:to>
      <xdr:col>8</xdr:col>
      <xdr:colOff>297180</xdr:colOff>
      <xdr:row>69</xdr:row>
      <xdr:rowOff>137160</xdr:rowOff>
    </xdr:to>
    <xdr:sp macro="" textlink="">
      <xdr:nvSpPr>
        <xdr:cNvPr id="4188" name="Oval 92">
          <a:extLst>
            <a:ext uri="{FF2B5EF4-FFF2-40B4-BE49-F238E27FC236}">
              <a16:creationId xmlns:a16="http://schemas.microsoft.com/office/drawing/2014/main" id="{2959875F-8DF5-CE51-057A-9AC3B40B42AD}"/>
            </a:ext>
          </a:extLst>
        </xdr:cNvPr>
        <xdr:cNvSpPr>
          <a:spLocks noChangeArrowheads="1"/>
        </xdr:cNvSpPr>
      </xdr:nvSpPr>
      <xdr:spPr bwMode="auto">
        <a:xfrm>
          <a:off x="3794760" y="12504420"/>
          <a:ext cx="83820" cy="9144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3366FF" mc:Ignorable="a14" a14:legacySpreadsheetColorIndex="4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213360</xdr:colOff>
      <xdr:row>70</xdr:row>
      <xdr:rowOff>76200</xdr:rowOff>
    </xdr:from>
    <xdr:to>
      <xdr:col>8</xdr:col>
      <xdr:colOff>304800</xdr:colOff>
      <xdr:row>71</xdr:row>
      <xdr:rowOff>0</xdr:rowOff>
    </xdr:to>
    <xdr:sp macro="" textlink="">
      <xdr:nvSpPr>
        <xdr:cNvPr id="4189" name="Oval 93">
          <a:extLst>
            <a:ext uri="{FF2B5EF4-FFF2-40B4-BE49-F238E27FC236}">
              <a16:creationId xmlns:a16="http://schemas.microsoft.com/office/drawing/2014/main" id="{4944133C-517F-8952-BA15-F2E33EE53A7B}"/>
            </a:ext>
          </a:extLst>
        </xdr:cNvPr>
        <xdr:cNvSpPr>
          <a:spLocks noChangeArrowheads="1"/>
        </xdr:cNvSpPr>
      </xdr:nvSpPr>
      <xdr:spPr bwMode="auto">
        <a:xfrm>
          <a:off x="3794760" y="12702540"/>
          <a:ext cx="91440" cy="9144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3366FF" mc:Ignorable="a14" a14:legacySpreadsheetColorIndex="4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236220</xdr:colOff>
      <xdr:row>71</xdr:row>
      <xdr:rowOff>30480</xdr:rowOff>
    </xdr:from>
    <xdr:to>
      <xdr:col>8</xdr:col>
      <xdr:colOff>320040</xdr:colOff>
      <xdr:row>71</xdr:row>
      <xdr:rowOff>121920</xdr:rowOff>
    </xdr:to>
    <xdr:sp macro="" textlink="">
      <xdr:nvSpPr>
        <xdr:cNvPr id="4190" name="Oval 94">
          <a:extLst>
            <a:ext uri="{FF2B5EF4-FFF2-40B4-BE49-F238E27FC236}">
              <a16:creationId xmlns:a16="http://schemas.microsoft.com/office/drawing/2014/main" id="{515E96C0-E82D-B683-84AC-87ADD397CBD8}"/>
            </a:ext>
          </a:extLst>
        </xdr:cNvPr>
        <xdr:cNvSpPr>
          <a:spLocks noChangeArrowheads="1"/>
        </xdr:cNvSpPr>
      </xdr:nvSpPr>
      <xdr:spPr bwMode="auto">
        <a:xfrm>
          <a:off x="3817620" y="12824460"/>
          <a:ext cx="83820" cy="9144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3366FF" mc:Ignorable="a14" a14:legacySpreadsheetColorIndex="4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373380</xdr:colOff>
      <xdr:row>67</xdr:row>
      <xdr:rowOff>160020</xdr:rowOff>
    </xdr:from>
    <xdr:to>
      <xdr:col>11</xdr:col>
      <xdr:colOff>495300</xdr:colOff>
      <xdr:row>69</xdr:row>
      <xdr:rowOff>30480</xdr:rowOff>
    </xdr:to>
    <xdr:sp macro="" textlink="" fLocksText="0">
      <xdr:nvSpPr>
        <xdr:cNvPr id="4191" name="Text Box 95">
          <a:extLst>
            <a:ext uri="{FF2B5EF4-FFF2-40B4-BE49-F238E27FC236}">
              <a16:creationId xmlns:a16="http://schemas.microsoft.com/office/drawing/2014/main" id="{85765769-DF50-DCE0-CD0A-D61E656F97A1}"/>
            </a:ext>
          </a:extLst>
        </xdr:cNvPr>
        <xdr:cNvSpPr txBox="1">
          <a:spLocks noChangeArrowheads="1"/>
        </xdr:cNvSpPr>
      </xdr:nvSpPr>
      <xdr:spPr bwMode="auto">
        <a:xfrm>
          <a:off x="4343400" y="12283440"/>
          <a:ext cx="1188720" cy="205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Fotostandort</a:t>
          </a:r>
        </a:p>
      </xdr:txBody>
    </xdr:sp>
    <xdr:clientData fLocksWithSheet="0"/>
  </xdr:twoCellAnchor>
  <xdr:twoCellAnchor>
    <xdr:from>
      <xdr:col>9</xdr:col>
      <xdr:colOff>358140</xdr:colOff>
      <xdr:row>69</xdr:row>
      <xdr:rowOff>45720</xdr:rowOff>
    </xdr:from>
    <xdr:to>
      <xdr:col>11</xdr:col>
      <xdr:colOff>487680</xdr:colOff>
      <xdr:row>70</xdr:row>
      <xdr:rowOff>91440</xdr:rowOff>
    </xdr:to>
    <xdr:sp macro="" textlink="" fLocksText="0">
      <xdr:nvSpPr>
        <xdr:cNvPr id="4192" name="Text Box 96">
          <a:extLst>
            <a:ext uri="{FF2B5EF4-FFF2-40B4-BE49-F238E27FC236}">
              <a16:creationId xmlns:a16="http://schemas.microsoft.com/office/drawing/2014/main" id="{817B1404-C3DD-92D0-676A-C3D5CBC55170}"/>
            </a:ext>
          </a:extLst>
        </xdr:cNvPr>
        <xdr:cNvSpPr txBox="1">
          <a:spLocks noChangeArrowheads="1"/>
        </xdr:cNvSpPr>
      </xdr:nvSpPr>
      <xdr:spPr bwMode="auto">
        <a:xfrm>
          <a:off x="4328160" y="12504420"/>
          <a:ext cx="1196340" cy="2133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Fotostandort</a:t>
          </a:r>
        </a:p>
      </xdr:txBody>
    </xdr:sp>
    <xdr:clientData fLocksWithSheet="0"/>
  </xdr:twoCellAnchor>
  <xdr:twoCellAnchor>
    <xdr:from>
      <xdr:col>9</xdr:col>
      <xdr:colOff>373380</xdr:colOff>
      <xdr:row>70</xdr:row>
      <xdr:rowOff>137160</xdr:rowOff>
    </xdr:from>
    <xdr:to>
      <xdr:col>11</xdr:col>
      <xdr:colOff>495300</xdr:colOff>
      <xdr:row>72</xdr:row>
      <xdr:rowOff>7620</xdr:rowOff>
    </xdr:to>
    <xdr:sp macro="" textlink="" fLocksText="0">
      <xdr:nvSpPr>
        <xdr:cNvPr id="4193" name="Text Box 97">
          <a:extLst>
            <a:ext uri="{FF2B5EF4-FFF2-40B4-BE49-F238E27FC236}">
              <a16:creationId xmlns:a16="http://schemas.microsoft.com/office/drawing/2014/main" id="{82A4018D-ACBF-87E9-9A8B-A54B027A623B}"/>
            </a:ext>
          </a:extLst>
        </xdr:cNvPr>
        <xdr:cNvSpPr txBox="1">
          <a:spLocks noChangeArrowheads="1"/>
        </xdr:cNvSpPr>
      </xdr:nvSpPr>
      <xdr:spPr bwMode="auto">
        <a:xfrm>
          <a:off x="4343400" y="12763500"/>
          <a:ext cx="1188720" cy="205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Fotostandort</a:t>
          </a:r>
        </a:p>
      </xdr:txBody>
    </xdr:sp>
    <xdr:clientData fLocksWithSheet="0"/>
  </xdr:twoCellAnchor>
  <xdr:twoCellAnchor>
    <xdr:from>
      <xdr:col>7</xdr:col>
      <xdr:colOff>236220</xdr:colOff>
      <xdr:row>73</xdr:row>
      <xdr:rowOff>22860</xdr:rowOff>
    </xdr:from>
    <xdr:to>
      <xdr:col>7</xdr:col>
      <xdr:colOff>342900</xdr:colOff>
      <xdr:row>73</xdr:row>
      <xdr:rowOff>129540</xdr:rowOff>
    </xdr:to>
    <xdr:sp macro="" textlink="">
      <xdr:nvSpPr>
        <xdr:cNvPr id="4194" name="Oval 98">
          <a:extLst>
            <a:ext uri="{FF2B5EF4-FFF2-40B4-BE49-F238E27FC236}">
              <a16:creationId xmlns:a16="http://schemas.microsoft.com/office/drawing/2014/main" id="{043CF2CE-3DA2-6049-5EBA-6A8360FCEE71}"/>
            </a:ext>
          </a:extLst>
        </xdr:cNvPr>
        <xdr:cNvSpPr>
          <a:spLocks noChangeArrowheads="1"/>
        </xdr:cNvSpPr>
      </xdr:nvSpPr>
      <xdr:spPr bwMode="auto">
        <a:xfrm>
          <a:off x="3368040" y="13152120"/>
          <a:ext cx="106680" cy="1066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228600</xdr:colOff>
      <xdr:row>74</xdr:row>
      <xdr:rowOff>30480</xdr:rowOff>
    </xdr:from>
    <xdr:to>
      <xdr:col>7</xdr:col>
      <xdr:colOff>335280</xdr:colOff>
      <xdr:row>74</xdr:row>
      <xdr:rowOff>137160</xdr:rowOff>
    </xdr:to>
    <xdr:sp macro="" textlink="">
      <xdr:nvSpPr>
        <xdr:cNvPr id="4195" name="Oval 99">
          <a:extLst>
            <a:ext uri="{FF2B5EF4-FFF2-40B4-BE49-F238E27FC236}">
              <a16:creationId xmlns:a16="http://schemas.microsoft.com/office/drawing/2014/main" id="{9F9F2038-8338-59C8-F2E3-7ED6CE1CAABA}"/>
            </a:ext>
          </a:extLst>
        </xdr:cNvPr>
        <xdr:cNvSpPr>
          <a:spLocks noChangeArrowheads="1"/>
        </xdr:cNvSpPr>
      </xdr:nvSpPr>
      <xdr:spPr bwMode="auto">
        <a:xfrm>
          <a:off x="3360420" y="13327380"/>
          <a:ext cx="106680" cy="1066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236220</xdr:colOff>
      <xdr:row>75</xdr:row>
      <xdr:rowOff>45720</xdr:rowOff>
    </xdr:from>
    <xdr:to>
      <xdr:col>7</xdr:col>
      <xdr:colOff>342900</xdr:colOff>
      <xdr:row>75</xdr:row>
      <xdr:rowOff>152400</xdr:rowOff>
    </xdr:to>
    <xdr:sp macro="" textlink="">
      <xdr:nvSpPr>
        <xdr:cNvPr id="4196" name="Oval 100">
          <a:extLst>
            <a:ext uri="{FF2B5EF4-FFF2-40B4-BE49-F238E27FC236}">
              <a16:creationId xmlns:a16="http://schemas.microsoft.com/office/drawing/2014/main" id="{9FAC71B9-19C6-E900-906B-614234F0BAEC}"/>
            </a:ext>
          </a:extLst>
        </xdr:cNvPr>
        <xdr:cNvSpPr>
          <a:spLocks noChangeArrowheads="1"/>
        </xdr:cNvSpPr>
      </xdr:nvSpPr>
      <xdr:spPr bwMode="auto">
        <a:xfrm>
          <a:off x="3368040" y="13510260"/>
          <a:ext cx="106680" cy="1066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243840</xdr:colOff>
      <xdr:row>76</xdr:row>
      <xdr:rowOff>45720</xdr:rowOff>
    </xdr:from>
    <xdr:to>
      <xdr:col>7</xdr:col>
      <xdr:colOff>350520</xdr:colOff>
      <xdr:row>76</xdr:row>
      <xdr:rowOff>152400</xdr:rowOff>
    </xdr:to>
    <xdr:sp macro="" textlink="">
      <xdr:nvSpPr>
        <xdr:cNvPr id="4197" name="Oval 101">
          <a:extLst>
            <a:ext uri="{FF2B5EF4-FFF2-40B4-BE49-F238E27FC236}">
              <a16:creationId xmlns:a16="http://schemas.microsoft.com/office/drawing/2014/main" id="{F487A913-BE45-ABC7-1A6C-F10AC167A46C}"/>
            </a:ext>
          </a:extLst>
        </xdr:cNvPr>
        <xdr:cNvSpPr>
          <a:spLocks noChangeArrowheads="1"/>
        </xdr:cNvSpPr>
      </xdr:nvSpPr>
      <xdr:spPr bwMode="auto">
        <a:xfrm>
          <a:off x="3375660" y="13677900"/>
          <a:ext cx="106680" cy="1066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213360</xdr:colOff>
      <xdr:row>73</xdr:row>
      <xdr:rowOff>38100</xdr:rowOff>
    </xdr:from>
    <xdr:to>
      <xdr:col>8</xdr:col>
      <xdr:colOff>289560</xdr:colOff>
      <xdr:row>73</xdr:row>
      <xdr:rowOff>114300</xdr:rowOff>
    </xdr:to>
    <xdr:sp macro="" textlink="">
      <xdr:nvSpPr>
        <xdr:cNvPr id="4198" name="Oval 102">
          <a:extLst>
            <a:ext uri="{FF2B5EF4-FFF2-40B4-BE49-F238E27FC236}">
              <a16:creationId xmlns:a16="http://schemas.microsoft.com/office/drawing/2014/main" id="{0B0CC85C-4B82-CB1F-D397-6AF801D7F9B6}"/>
            </a:ext>
          </a:extLst>
        </xdr:cNvPr>
        <xdr:cNvSpPr>
          <a:spLocks noChangeArrowheads="1"/>
        </xdr:cNvSpPr>
      </xdr:nvSpPr>
      <xdr:spPr bwMode="auto">
        <a:xfrm>
          <a:off x="3794760" y="1316736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198120</xdr:colOff>
      <xdr:row>74</xdr:row>
      <xdr:rowOff>45720</xdr:rowOff>
    </xdr:from>
    <xdr:to>
      <xdr:col>8</xdr:col>
      <xdr:colOff>274320</xdr:colOff>
      <xdr:row>74</xdr:row>
      <xdr:rowOff>121920</xdr:rowOff>
    </xdr:to>
    <xdr:sp macro="" textlink="">
      <xdr:nvSpPr>
        <xdr:cNvPr id="4199" name="Oval 103">
          <a:extLst>
            <a:ext uri="{FF2B5EF4-FFF2-40B4-BE49-F238E27FC236}">
              <a16:creationId xmlns:a16="http://schemas.microsoft.com/office/drawing/2014/main" id="{05798FB5-6879-C438-698F-63E228289E06}"/>
            </a:ext>
          </a:extLst>
        </xdr:cNvPr>
        <xdr:cNvSpPr>
          <a:spLocks noChangeArrowheads="1"/>
        </xdr:cNvSpPr>
      </xdr:nvSpPr>
      <xdr:spPr bwMode="auto">
        <a:xfrm>
          <a:off x="3779520" y="1334262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205740</xdr:colOff>
      <xdr:row>75</xdr:row>
      <xdr:rowOff>68580</xdr:rowOff>
    </xdr:from>
    <xdr:to>
      <xdr:col>8</xdr:col>
      <xdr:colOff>281940</xdr:colOff>
      <xdr:row>75</xdr:row>
      <xdr:rowOff>144780</xdr:rowOff>
    </xdr:to>
    <xdr:sp macro="" textlink="">
      <xdr:nvSpPr>
        <xdr:cNvPr id="4200" name="Oval 104">
          <a:extLst>
            <a:ext uri="{FF2B5EF4-FFF2-40B4-BE49-F238E27FC236}">
              <a16:creationId xmlns:a16="http://schemas.microsoft.com/office/drawing/2014/main" id="{1A308913-7D4D-5ABA-9C7B-1580A47656CE}"/>
            </a:ext>
          </a:extLst>
        </xdr:cNvPr>
        <xdr:cNvSpPr>
          <a:spLocks noChangeArrowheads="1"/>
        </xdr:cNvSpPr>
      </xdr:nvSpPr>
      <xdr:spPr bwMode="auto">
        <a:xfrm>
          <a:off x="3787140" y="1353312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198120</xdr:colOff>
      <xdr:row>76</xdr:row>
      <xdr:rowOff>60960</xdr:rowOff>
    </xdr:from>
    <xdr:to>
      <xdr:col>8</xdr:col>
      <xdr:colOff>274320</xdr:colOff>
      <xdr:row>76</xdr:row>
      <xdr:rowOff>137160</xdr:rowOff>
    </xdr:to>
    <xdr:sp macro="" textlink="">
      <xdr:nvSpPr>
        <xdr:cNvPr id="4201" name="Oval 105">
          <a:extLst>
            <a:ext uri="{FF2B5EF4-FFF2-40B4-BE49-F238E27FC236}">
              <a16:creationId xmlns:a16="http://schemas.microsoft.com/office/drawing/2014/main" id="{39F83919-245B-624D-1690-23590F87D597}"/>
            </a:ext>
          </a:extLst>
        </xdr:cNvPr>
        <xdr:cNvSpPr>
          <a:spLocks noChangeArrowheads="1"/>
        </xdr:cNvSpPr>
      </xdr:nvSpPr>
      <xdr:spPr bwMode="auto">
        <a:xfrm>
          <a:off x="3779520" y="1369314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342900</xdr:colOff>
      <xdr:row>72</xdr:row>
      <xdr:rowOff>144780</xdr:rowOff>
    </xdr:from>
    <xdr:to>
      <xdr:col>11</xdr:col>
      <xdr:colOff>213360</xdr:colOff>
      <xdr:row>74</xdr:row>
      <xdr:rowOff>38100</xdr:rowOff>
    </xdr:to>
    <xdr:sp macro="" textlink="" fLocksText="0">
      <xdr:nvSpPr>
        <xdr:cNvPr id="4202" name="Text Box 106">
          <a:extLst>
            <a:ext uri="{FF2B5EF4-FFF2-40B4-BE49-F238E27FC236}">
              <a16:creationId xmlns:a16="http://schemas.microsoft.com/office/drawing/2014/main" id="{F98D8358-72AA-01DA-F535-DDE658FF2990}"/>
            </a:ext>
          </a:extLst>
        </xdr:cNvPr>
        <xdr:cNvSpPr txBox="1">
          <a:spLocks noChangeArrowheads="1"/>
        </xdr:cNvSpPr>
      </xdr:nvSpPr>
      <xdr:spPr bwMode="auto">
        <a:xfrm>
          <a:off x="4312920" y="13106400"/>
          <a:ext cx="93726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Eckpunkt</a:t>
          </a:r>
        </a:p>
      </xdr:txBody>
    </xdr:sp>
    <xdr:clientData fLocksWithSheet="0"/>
  </xdr:twoCellAnchor>
  <xdr:twoCellAnchor>
    <xdr:from>
      <xdr:col>9</xdr:col>
      <xdr:colOff>342900</xdr:colOff>
      <xdr:row>73</xdr:row>
      <xdr:rowOff>160020</xdr:rowOff>
    </xdr:from>
    <xdr:to>
      <xdr:col>11</xdr:col>
      <xdr:colOff>213360</xdr:colOff>
      <xdr:row>75</xdr:row>
      <xdr:rowOff>68580</xdr:rowOff>
    </xdr:to>
    <xdr:sp macro="" textlink="" fLocksText="0">
      <xdr:nvSpPr>
        <xdr:cNvPr id="4203" name="Text Box 107">
          <a:extLst>
            <a:ext uri="{FF2B5EF4-FFF2-40B4-BE49-F238E27FC236}">
              <a16:creationId xmlns:a16="http://schemas.microsoft.com/office/drawing/2014/main" id="{A0C9B777-3E72-2FE1-5888-18E93FE661F0}"/>
            </a:ext>
          </a:extLst>
        </xdr:cNvPr>
        <xdr:cNvSpPr txBox="1">
          <a:spLocks noChangeArrowheads="1"/>
        </xdr:cNvSpPr>
      </xdr:nvSpPr>
      <xdr:spPr bwMode="auto">
        <a:xfrm>
          <a:off x="4312920" y="13289280"/>
          <a:ext cx="937260" cy="2438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Eckpunkt</a:t>
          </a:r>
        </a:p>
      </xdr:txBody>
    </xdr:sp>
    <xdr:clientData fLocksWithSheet="0"/>
  </xdr:twoCellAnchor>
  <xdr:twoCellAnchor>
    <xdr:from>
      <xdr:col>9</xdr:col>
      <xdr:colOff>388620</xdr:colOff>
      <xdr:row>75</xdr:row>
      <xdr:rowOff>68580</xdr:rowOff>
    </xdr:from>
    <xdr:to>
      <xdr:col>11</xdr:col>
      <xdr:colOff>266700</xdr:colOff>
      <xdr:row>76</xdr:row>
      <xdr:rowOff>144780</xdr:rowOff>
    </xdr:to>
    <xdr:sp macro="" textlink="" fLocksText="0">
      <xdr:nvSpPr>
        <xdr:cNvPr id="4204" name="Text Box 108">
          <a:extLst>
            <a:ext uri="{FF2B5EF4-FFF2-40B4-BE49-F238E27FC236}">
              <a16:creationId xmlns:a16="http://schemas.microsoft.com/office/drawing/2014/main" id="{1B718330-41D0-6F1C-F1DF-E15E0CF99F50}"/>
            </a:ext>
          </a:extLst>
        </xdr:cNvPr>
        <xdr:cNvSpPr txBox="1">
          <a:spLocks noChangeArrowheads="1"/>
        </xdr:cNvSpPr>
      </xdr:nvSpPr>
      <xdr:spPr bwMode="auto">
        <a:xfrm>
          <a:off x="4358640" y="13533120"/>
          <a:ext cx="944880" cy="2438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Eckpunkt</a:t>
          </a:r>
        </a:p>
      </xdr:txBody>
    </xdr:sp>
    <xdr:clientData fLocksWithSheet="0"/>
  </xdr:twoCellAnchor>
  <xdr:twoCellAnchor>
    <xdr:from>
      <xdr:col>9</xdr:col>
      <xdr:colOff>373380</xdr:colOff>
      <xdr:row>77</xdr:row>
      <xdr:rowOff>22860</xdr:rowOff>
    </xdr:from>
    <xdr:to>
      <xdr:col>11</xdr:col>
      <xdr:colOff>243840</xdr:colOff>
      <xdr:row>78</xdr:row>
      <xdr:rowOff>99060</xdr:rowOff>
    </xdr:to>
    <xdr:sp macro="" textlink="" fLocksText="0">
      <xdr:nvSpPr>
        <xdr:cNvPr id="4205" name="Text Box 109">
          <a:extLst>
            <a:ext uri="{FF2B5EF4-FFF2-40B4-BE49-F238E27FC236}">
              <a16:creationId xmlns:a16="http://schemas.microsoft.com/office/drawing/2014/main" id="{A466BBB5-4A83-269B-07EA-02B7CF57E4ED}"/>
            </a:ext>
          </a:extLst>
        </xdr:cNvPr>
        <xdr:cNvSpPr txBox="1">
          <a:spLocks noChangeArrowheads="1"/>
        </xdr:cNvSpPr>
      </xdr:nvSpPr>
      <xdr:spPr bwMode="auto">
        <a:xfrm>
          <a:off x="4343400" y="13822680"/>
          <a:ext cx="937260" cy="2438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Eckpunkt</a:t>
          </a:r>
        </a:p>
      </xdr:txBody>
    </xdr:sp>
    <xdr:clientData fLocksWithSheet="0"/>
  </xdr:twoCellAnchor>
  <xdr:twoCellAnchor>
    <xdr:from>
      <xdr:col>11</xdr:col>
      <xdr:colOff>685800</xdr:colOff>
      <xdr:row>67</xdr:row>
      <xdr:rowOff>91440</xdr:rowOff>
    </xdr:from>
    <xdr:to>
      <xdr:col>11</xdr:col>
      <xdr:colOff>1005840</xdr:colOff>
      <xdr:row>68</xdr:row>
      <xdr:rowOff>160020</xdr:rowOff>
    </xdr:to>
    <xdr:sp macro="" textlink="" fLocksText="0">
      <xdr:nvSpPr>
        <xdr:cNvPr id="4206" name="Text Box 110">
          <a:extLst>
            <a:ext uri="{FF2B5EF4-FFF2-40B4-BE49-F238E27FC236}">
              <a16:creationId xmlns:a16="http://schemas.microsoft.com/office/drawing/2014/main" id="{C507C0DB-D9C1-6AAC-4719-7E8DA973B079}"/>
            </a:ext>
          </a:extLst>
        </xdr:cNvPr>
        <xdr:cNvSpPr txBox="1">
          <a:spLocks noChangeArrowheads="1"/>
        </xdr:cNvSpPr>
      </xdr:nvSpPr>
      <xdr:spPr bwMode="auto">
        <a:xfrm>
          <a:off x="5722620" y="12214860"/>
          <a:ext cx="320040" cy="2362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F1</a:t>
          </a:r>
        </a:p>
      </xdr:txBody>
    </xdr:sp>
    <xdr:clientData fLocksWithSheet="0"/>
  </xdr:twoCellAnchor>
  <xdr:twoCellAnchor>
    <xdr:from>
      <xdr:col>11</xdr:col>
      <xdr:colOff>685800</xdr:colOff>
      <xdr:row>68</xdr:row>
      <xdr:rowOff>144780</xdr:rowOff>
    </xdr:from>
    <xdr:to>
      <xdr:col>11</xdr:col>
      <xdr:colOff>982980</xdr:colOff>
      <xdr:row>70</xdr:row>
      <xdr:rowOff>38100</xdr:rowOff>
    </xdr:to>
    <xdr:sp macro="" textlink="" fLocksText="0">
      <xdr:nvSpPr>
        <xdr:cNvPr id="4207" name="Text Box 111">
          <a:extLst>
            <a:ext uri="{FF2B5EF4-FFF2-40B4-BE49-F238E27FC236}">
              <a16:creationId xmlns:a16="http://schemas.microsoft.com/office/drawing/2014/main" id="{41D1F923-E3D3-5EC5-0C94-E91B88E04DD7}"/>
            </a:ext>
          </a:extLst>
        </xdr:cNvPr>
        <xdr:cNvSpPr txBox="1">
          <a:spLocks noChangeArrowheads="1"/>
        </xdr:cNvSpPr>
      </xdr:nvSpPr>
      <xdr:spPr bwMode="auto">
        <a:xfrm>
          <a:off x="5722620" y="12435840"/>
          <a:ext cx="29718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F2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11</xdr:col>
      <xdr:colOff>670560</xdr:colOff>
      <xdr:row>70</xdr:row>
      <xdr:rowOff>106680</xdr:rowOff>
    </xdr:from>
    <xdr:to>
      <xdr:col>11</xdr:col>
      <xdr:colOff>944880</xdr:colOff>
      <xdr:row>71</xdr:row>
      <xdr:rowOff>160020</xdr:rowOff>
    </xdr:to>
    <xdr:sp macro="" textlink="" fLocksText="0">
      <xdr:nvSpPr>
        <xdr:cNvPr id="4208" name="Text Box 112">
          <a:extLst>
            <a:ext uri="{FF2B5EF4-FFF2-40B4-BE49-F238E27FC236}">
              <a16:creationId xmlns:a16="http://schemas.microsoft.com/office/drawing/2014/main" id="{68C948D3-1101-39A5-4937-59BAC892D4A8}"/>
            </a:ext>
          </a:extLst>
        </xdr:cNvPr>
        <xdr:cNvSpPr txBox="1">
          <a:spLocks noChangeArrowheads="1"/>
        </xdr:cNvSpPr>
      </xdr:nvSpPr>
      <xdr:spPr bwMode="auto">
        <a:xfrm>
          <a:off x="5707380" y="12733020"/>
          <a:ext cx="274320" cy="220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F3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11</xdr:col>
      <xdr:colOff>655320</xdr:colOff>
      <xdr:row>72</xdr:row>
      <xdr:rowOff>129540</xdr:rowOff>
    </xdr:from>
    <xdr:to>
      <xdr:col>11</xdr:col>
      <xdr:colOff>944880</xdr:colOff>
      <xdr:row>74</xdr:row>
      <xdr:rowOff>22860</xdr:rowOff>
    </xdr:to>
    <xdr:sp macro="" textlink="" fLocksText="0">
      <xdr:nvSpPr>
        <xdr:cNvPr id="4209" name="Text Box 113">
          <a:extLst>
            <a:ext uri="{FF2B5EF4-FFF2-40B4-BE49-F238E27FC236}">
              <a16:creationId xmlns:a16="http://schemas.microsoft.com/office/drawing/2014/main" id="{86B12941-62E0-7842-3507-DEF846303F4A}"/>
            </a:ext>
          </a:extLst>
        </xdr:cNvPr>
        <xdr:cNvSpPr txBox="1">
          <a:spLocks noChangeArrowheads="1"/>
        </xdr:cNvSpPr>
      </xdr:nvSpPr>
      <xdr:spPr bwMode="auto">
        <a:xfrm>
          <a:off x="5692140" y="13091160"/>
          <a:ext cx="28956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E1</a:t>
          </a:r>
        </a:p>
        <a:p>
          <a:pPr algn="l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11</xdr:col>
      <xdr:colOff>670560</xdr:colOff>
      <xdr:row>74</xdr:row>
      <xdr:rowOff>7620</xdr:rowOff>
    </xdr:from>
    <xdr:to>
      <xdr:col>11</xdr:col>
      <xdr:colOff>967740</xdr:colOff>
      <xdr:row>75</xdr:row>
      <xdr:rowOff>68580</xdr:rowOff>
    </xdr:to>
    <xdr:sp macro="" textlink="" fLocksText="0">
      <xdr:nvSpPr>
        <xdr:cNvPr id="4210" name="Text Box 114">
          <a:extLst>
            <a:ext uri="{FF2B5EF4-FFF2-40B4-BE49-F238E27FC236}">
              <a16:creationId xmlns:a16="http://schemas.microsoft.com/office/drawing/2014/main" id="{ECC9ABBD-A68F-DED9-7419-EB90D8E3454D}"/>
            </a:ext>
          </a:extLst>
        </xdr:cNvPr>
        <xdr:cNvSpPr txBox="1">
          <a:spLocks noChangeArrowheads="1"/>
        </xdr:cNvSpPr>
      </xdr:nvSpPr>
      <xdr:spPr bwMode="auto">
        <a:xfrm>
          <a:off x="5707380" y="13304520"/>
          <a:ext cx="29718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E2</a:t>
          </a:r>
        </a:p>
        <a:p>
          <a:pPr algn="l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11</xdr:col>
      <xdr:colOff>693420</xdr:colOff>
      <xdr:row>75</xdr:row>
      <xdr:rowOff>30480</xdr:rowOff>
    </xdr:from>
    <xdr:to>
      <xdr:col>11</xdr:col>
      <xdr:colOff>982980</xdr:colOff>
      <xdr:row>76</xdr:row>
      <xdr:rowOff>91440</xdr:rowOff>
    </xdr:to>
    <xdr:sp macro="" textlink="" fLocksText="0">
      <xdr:nvSpPr>
        <xdr:cNvPr id="4211" name="Text Box 115">
          <a:extLst>
            <a:ext uri="{FF2B5EF4-FFF2-40B4-BE49-F238E27FC236}">
              <a16:creationId xmlns:a16="http://schemas.microsoft.com/office/drawing/2014/main" id="{7C6FA60F-C0D1-3DDF-0300-3A73F9B3525C}"/>
            </a:ext>
          </a:extLst>
        </xdr:cNvPr>
        <xdr:cNvSpPr txBox="1">
          <a:spLocks noChangeArrowheads="1"/>
        </xdr:cNvSpPr>
      </xdr:nvSpPr>
      <xdr:spPr bwMode="auto">
        <a:xfrm>
          <a:off x="5730240" y="13495020"/>
          <a:ext cx="28956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E3</a:t>
          </a:r>
        </a:p>
        <a:p>
          <a:pPr algn="l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11</xdr:col>
      <xdr:colOff>670560</xdr:colOff>
      <xdr:row>76</xdr:row>
      <xdr:rowOff>121920</xdr:rowOff>
    </xdr:from>
    <xdr:to>
      <xdr:col>11</xdr:col>
      <xdr:colOff>967740</xdr:colOff>
      <xdr:row>78</xdr:row>
      <xdr:rowOff>7620</xdr:rowOff>
    </xdr:to>
    <xdr:sp macro="" textlink="" fLocksText="0">
      <xdr:nvSpPr>
        <xdr:cNvPr id="4212" name="Text Box 116">
          <a:extLst>
            <a:ext uri="{FF2B5EF4-FFF2-40B4-BE49-F238E27FC236}">
              <a16:creationId xmlns:a16="http://schemas.microsoft.com/office/drawing/2014/main" id="{80FD0AD6-5E5D-209B-EA6E-0121509035E1}"/>
            </a:ext>
          </a:extLst>
        </xdr:cNvPr>
        <xdr:cNvSpPr txBox="1">
          <a:spLocks noChangeArrowheads="1"/>
        </xdr:cNvSpPr>
      </xdr:nvSpPr>
      <xdr:spPr bwMode="auto">
        <a:xfrm>
          <a:off x="5707380" y="13754100"/>
          <a:ext cx="297180" cy="220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E4</a:t>
          </a:r>
        </a:p>
        <a:p>
          <a:pPr algn="l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oneCellAnchor>
    <xdr:from>
      <xdr:col>0</xdr:col>
      <xdr:colOff>373380</xdr:colOff>
      <xdr:row>78</xdr:row>
      <xdr:rowOff>99060</xdr:rowOff>
    </xdr:from>
    <xdr:ext cx="566565" cy="483979"/>
    <xdr:sp macro="" textlink="">
      <xdr:nvSpPr>
        <xdr:cNvPr id="4213" name="Text Box 117">
          <a:extLst>
            <a:ext uri="{FF2B5EF4-FFF2-40B4-BE49-F238E27FC236}">
              <a16:creationId xmlns:a16="http://schemas.microsoft.com/office/drawing/2014/main" id="{782D408D-5BF2-A659-B142-B5866020807B}"/>
            </a:ext>
          </a:extLst>
        </xdr:cNvPr>
        <xdr:cNvSpPr txBox="1">
          <a:spLocks noChangeArrowheads="1"/>
        </xdr:cNvSpPr>
      </xdr:nvSpPr>
      <xdr:spPr bwMode="auto">
        <a:xfrm>
          <a:off x="373380" y="14066520"/>
          <a:ext cx="566565" cy="4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45720" tIns="4114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Stangen-</a:t>
          </a:r>
        </a:p>
        <a:p>
          <a:pPr algn="l" rtl="0">
            <a:lnSpc>
              <a:spcPts val="1100"/>
            </a:lnSpc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holz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0</xdr:col>
      <xdr:colOff>403860</xdr:colOff>
      <xdr:row>81</xdr:row>
      <xdr:rowOff>144780</xdr:rowOff>
    </xdr:from>
    <xdr:to>
      <xdr:col>1</xdr:col>
      <xdr:colOff>167640</xdr:colOff>
      <xdr:row>82</xdr:row>
      <xdr:rowOff>160020</xdr:rowOff>
    </xdr:to>
    <xdr:sp macro="" textlink="">
      <xdr:nvSpPr>
        <xdr:cNvPr id="4214" name="Text Box 118">
          <a:extLst>
            <a:ext uri="{FF2B5EF4-FFF2-40B4-BE49-F238E27FC236}">
              <a16:creationId xmlns:a16="http://schemas.microsoft.com/office/drawing/2014/main" id="{718E8784-8160-A954-6B0F-BB0E4100251B}"/>
            </a:ext>
          </a:extLst>
        </xdr:cNvPr>
        <xdr:cNvSpPr txBox="1">
          <a:spLocks noChangeArrowheads="1"/>
        </xdr:cNvSpPr>
      </xdr:nvSpPr>
      <xdr:spPr bwMode="auto">
        <a:xfrm>
          <a:off x="403860" y="14615160"/>
          <a:ext cx="6096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Felsen</a:t>
          </a:r>
        </a:p>
      </xdr:txBody>
    </xdr:sp>
    <xdr:clientData/>
  </xdr:twoCellAnchor>
  <xdr:twoCellAnchor editAs="oneCell">
    <xdr:from>
      <xdr:col>0</xdr:col>
      <xdr:colOff>358140</xdr:colOff>
      <xdr:row>83</xdr:row>
      <xdr:rowOff>99060</xdr:rowOff>
    </xdr:from>
    <xdr:to>
      <xdr:col>1</xdr:col>
      <xdr:colOff>121920</xdr:colOff>
      <xdr:row>84</xdr:row>
      <xdr:rowOff>106680</xdr:rowOff>
    </xdr:to>
    <xdr:sp macro="" textlink="">
      <xdr:nvSpPr>
        <xdr:cNvPr id="4215" name="Text Box 119">
          <a:extLst>
            <a:ext uri="{FF2B5EF4-FFF2-40B4-BE49-F238E27FC236}">
              <a16:creationId xmlns:a16="http://schemas.microsoft.com/office/drawing/2014/main" id="{845B6605-5C1B-7034-D6C8-F32072884B9C}"/>
            </a:ext>
          </a:extLst>
        </xdr:cNvPr>
        <xdr:cNvSpPr txBox="1">
          <a:spLocks noChangeArrowheads="1"/>
        </xdr:cNvSpPr>
      </xdr:nvSpPr>
      <xdr:spPr bwMode="auto">
        <a:xfrm>
          <a:off x="358140" y="14904720"/>
          <a:ext cx="6096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Felsen</a:t>
          </a:r>
        </a:p>
      </xdr:txBody>
    </xdr:sp>
    <xdr:clientData/>
  </xdr:twoCellAnchor>
  <xdr:twoCellAnchor editAs="oneCell">
    <xdr:from>
      <xdr:col>1</xdr:col>
      <xdr:colOff>190500</xdr:colOff>
      <xdr:row>78</xdr:row>
      <xdr:rowOff>99060</xdr:rowOff>
    </xdr:from>
    <xdr:to>
      <xdr:col>1</xdr:col>
      <xdr:colOff>342900</xdr:colOff>
      <xdr:row>84</xdr:row>
      <xdr:rowOff>0</xdr:rowOff>
    </xdr:to>
    <xdr:sp macro="" textlink="">
      <xdr:nvSpPr>
        <xdr:cNvPr id="4216" name="Text Box 120">
          <a:extLst>
            <a:ext uri="{FF2B5EF4-FFF2-40B4-BE49-F238E27FC236}">
              <a16:creationId xmlns:a16="http://schemas.microsoft.com/office/drawing/2014/main" id="{BFF62B31-1856-588C-1269-FBA982705712}"/>
            </a:ext>
          </a:extLst>
        </xdr:cNvPr>
        <xdr:cNvSpPr txBox="1">
          <a:spLocks noChangeArrowheads="1"/>
        </xdr:cNvSpPr>
      </xdr:nvSpPr>
      <xdr:spPr bwMode="auto">
        <a:xfrm>
          <a:off x="1036320" y="14066520"/>
          <a:ext cx="15240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Runse</a:t>
          </a:r>
        </a:p>
      </xdr:txBody>
    </xdr:sp>
    <xdr:clientData/>
  </xdr:twoCellAnchor>
  <xdr:twoCellAnchor editAs="oneCell">
    <xdr:from>
      <xdr:col>2</xdr:col>
      <xdr:colOff>160020</xdr:colOff>
      <xdr:row>78</xdr:row>
      <xdr:rowOff>160020</xdr:rowOff>
    </xdr:from>
    <xdr:to>
      <xdr:col>2</xdr:col>
      <xdr:colOff>304800</xdr:colOff>
      <xdr:row>84</xdr:row>
      <xdr:rowOff>30480</xdr:rowOff>
    </xdr:to>
    <xdr:sp macro="" textlink="">
      <xdr:nvSpPr>
        <xdr:cNvPr id="4217" name="Text Box 121">
          <a:extLst>
            <a:ext uri="{FF2B5EF4-FFF2-40B4-BE49-F238E27FC236}">
              <a16:creationId xmlns:a16="http://schemas.microsoft.com/office/drawing/2014/main" id="{B5D17F2D-0B9C-FCD4-B37D-204331A3FBEB}"/>
            </a:ext>
          </a:extLst>
        </xdr:cNvPr>
        <xdr:cNvSpPr txBox="1">
          <a:spLocks noChangeArrowheads="1"/>
        </xdr:cNvSpPr>
      </xdr:nvSpPr>
      <xdr:spPr bwMode="auto">
        <a:xfrm>
          <a:off x="1508760" y="14127480"/>
          <a:ext cx="14478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Runse</a:t>
          </a:r>
        </a:p>
      </xdr:txBody>
    </xdr:sp>
    <xdr:clientData/>
  </xdr:twoCellAnchor>
  <xdr:twoCellAnchor editAs="oneCell">
    <xdr:from>
      <xdr:col>0</xdr:col>
      <xdr:colOff>426720</xdr:colOff>
      <xdr:row>85</xdr:row>
      <xdr:rowOff>22860</xdr:rowOff>
    </xdr:from>
    <xdr:to>
      <xdr:col>1</xdr:col>
      <xdr:colOff>434340</xdr:colOff>
      <xdr:row>86</xdr:row>
      <xdr:rowOff>60960</xdr:rowOff>
    </xdr:to>
    <xdr:sp macro="" textlink="">
      <xdr:nvSpPr>
        <xdr:cNvPr id="4218" name="Text Box 122">
          <a:extLst>
            <a:ext uri="{FF2B5EF4-FFF2-40B4-BE49-F238E27FC236}">
              <a16:creationId xmlns:a16="http://schemas.microsoft.com/office/drawing/2014/main" id="{5A0320B1-9F86-0C25-44C3-895FBD0498D2}"/>
            </a:ext>
          </a:extLst>
        </xdr:cNvPr>
        <xdr:cNvSpPr txBox="1">
          <a:spLocks noChangeArrowheads="1"/>
        </xdr:cNvSpPr>
      </xdr:nvSpPr>
      <xdr:spPr bwMode="auto">
        <a:xfrm>
          <a:off x="426720" y="15163800"/>
          <a:ext cx="8534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3366FF"/>
              </a:solidFill>
              <a:latin typeface="Arial"/>
              <a:cs typeface="Arial"/>
            </a:rPr>
            <a:t>Wanderweg</a:t>
          </a:r>
        </a:p>
      </xdr:txBody>
    </xdr:sp>
    <xdr:clientData/>
  </xdr:twoCellAnchor>
  <xdr:oneCellAnchor>
    <xdr:from>
      <xdr:col>0</xdr:col>
      <xdr:colOff>373380</xdr:colOff>
      <xdr:row>86</xdr:row>
      <xdr:rowOff>129540</xdr:rowOff>
    </xdr:from>
    <xdr:ext cx="851515" cy="189026"/>
    <xdr:sp macro="" textlink="">
      <xdr:nvSpPr>
        <xdr:cNvPr id="4219" name="Text Box 123">
          <a:extLst>
            <a:ext uri="{FF2B5EF4-FFF2-40B4-BE49-F238E27FC236}">
              <a16:creationId xmlns:a16="http://schemas.microsoft.com/office/drawing/2014/main" id="{AE638139-4936-A31B-22CA-4F324D08B786}"/>
            </a:ext>
          </a:extLst>
        </xdr:cNvPr>
        <xdr:cNvSpPr txBox="1">
          <a:spLocks noChangeArrowheads="1"/>
        </xdr:cNvSpPr>
      </xdr:nvSpPr>
      <xdr:spPr bwMode="auto">
        <a:xfrm>
          <a:off x="373380" y="15438120"/>
          <a:ext cx="851515" cy="189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45720" tIns="41148" rIns="0" bIns="0" anchor="t" upright="1">
          <a:spAutoFit/>
        </a:bodyPr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3366FF"/>
              </a:solidFill>
              <a:latin typeface="Arial"/>
              <a:cs typeface="Arial"/>
            </a:rPr>
            <a:t>Nordrichtung?</a:t>
          </a:r>
        </a:p>
      </xdr:txBody>
    </xdr:sp>
    <xdr:clientData/>
  </xdr:oneCellAnchor>
  <xdr:twoCellAnchor>
    <xdr:from>
      <xdr:col>3</xdr:col>
      <xdr:colOff>274320</xdr:colOff>
      <xdr:row>79</xdr:row>
      <xdr:rowOff>22860</xdr:rowOff>
    </xdr:from>
    <xdr:to>
      <xdr:col>6</xdr:col>
      <xdr:colOff>205740</xdr:colOff>
      <xdr:row>88</xdr:row>
      <xdr:rowOff>30480</xdr:rowOff>
    </xdr:to>
    <xdr:sp macro="" textlink="">
      <xdr:nvSpPr>
        <xdr:cNvPr id="4220" name="Freeform 124">
          <a:extLst>
            <a:ext uri="{FF2B5EF4-FFF2-40B4-BE49-F238E27FC236}">
              <a16:creationId xmlns:a16="http://schemas.microsoft.com/office/drawing/2014/main" id="{417FB107-AB39-1227-37CC-4775B093F7DC}"/>
            </a:ext>
          </a:extLst>
        </xdr:cNvPr>
        <xdr:cNvSpPr>
          <a:spLocks/>
        </xdr:cNvSpPr>
      </xdr:nvSpPr>
      <xdr:spPr bwMode="auto">
        <a:xfrm>
          <a:off x="2133600" y="14157960"/>
          <a:ext cx="975360" cy="1516380"/>
        </a:xfrm>
        <a:custGeom>
          <a:avLst/>
          <a:gdLst>
            <a:gd name="T0" fmla="*/ 201 w 309"/>
            <a:gd name="T1" fmla="*/ 505 h 505"/>
            <a:gd name="T2" fmla="*/ 283 w 309"/>
            <a:gd name="T3" fmla="*/ 493 h 505"/>
            <a:gd name="T4" fmla="*/ 293 w 309"/>
            <a:gd name="T5" fmla="*/ 488 h 505"/>
            <a:gd name="T6" fmla="*/ 303 w 309"/>
            <a:gd name="T7" fmla="*/ 481 h 505"/>
            <a:gd name="T8" fmla="*/ 309 w 309"/>
            <a:gd name="T9" fmla="*/ 470 h 505"/>
            <a:gd name="T10" fmla="*/ 83 w 309"/>
            <a:gd name="T11" fmla="*/ 308 h 505"/>
            <a:gd name="T12" fmla="*/ 113 w 309"/>
            <a:gd name="T13" fmla="*/ 291 h 505"/>
            <a:gd name="T14" fmla="*/ 113 w 309"/>
            <a:gd name="T15" fmla="*/ 285 h 505"/>
            <a:gd name="T16" fmla="*/ 71 w 309"/>
            <a:gd name="T17" fmla="*/ 270 h 505"/>
            <a:gd name="T18" fmla="*/ 62 w 309"/>
            <a:gd name="T19" fmla="*/ 264 h 505"/>
            <a:gd name="T20" fmla="*/ 60 w 309"/>
            <a:gd name="T21" fmla="*/ 255 h 505"/>
            <a:gd name="T22" fmla="*/ 64 w 309"/>
            <a:gd name="T23" fmla="*/ 248 h 505"/>
            <a:gd name="T24" fmla="*/ 74 w 309"/>
            <a:gd name="T25" fmla="*/ 244 h 505"/>
            <a:gd name="T26" fmla="*/ 84 w 309"/>
            <a:gd name="T27" fmla="*/ 242 h 505"/>
            <a:gd name="T28" fmla="*/ 115 w 309"/>
            <a:gd name="T29" fmla="*/ 234 h 505"/>
            <a:gd name="T30" fmla="*/ 137 w 309"/>
            <a:gd name="T31" fmla="*/ 223 h 505"/>
            <a:gd name="T32" fmla="*/ 157 w 309"/>
            <a:gd name="T33" fmla="*/ 209 h 505"/>
            <a:gd name="T34" fmla="*/ 58 w 309"/>
            <a:gd name="T35" fmla="*/ 145 h 505"/>
            <a:gd name="T36" fmla="*/ 0 w 309"/>
            <a:gd name="T37" fmla="*/ 82 h 505"/>
            <a:gd name="T38" fmla="*/ 97 w 309"/>
            <a:gd name="T39" fmla="*/ 26 h 505"/>
            <a:gd name="T40" fmla="*/ 24 w 309"/>
            <a:gd name="T41" fmla="*/ 0 h 50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</a:cxnLst>
          <a:rect l="0" t="0" r="r" b="b"/>
          <a:pathLst>
            <a:path w="309" h="505">
              <a:moveTo>
                <a:pt x="201" y="505"/>
              </a:moveTo>
              <a:lnTo>
                <a:pt x="283" y="493"/>
              </a:lnTo>
              <a:lnTo>
                <a:pt x="293" y="488"/>
              </a:lnTo>
              <a:lnTo>
                <a:pt x="303" y="481"/>
              </a:lnTo>
              <a:lnTo>
                <a:pt x="309" y="470"/>
              </a:lnTo>
              <a:lnTo>
                <a:pt x="83" y="308"/>
              </a:lnTo>
              <a:lnTo>
                <a:pt x="113" y="291"/>
              </a:lnTo>
              <a:lnTo>
                <a:pt x="113" y="285"/>
              </a:lnTo>
              <a:lnTo>
                <a:pt x="71" y="270"/>
              </a:lnTo>
              <a:lnTo>
                <a:pt x="62" y="264"/>
              </a:lnTo>
              <a:lnTo>
                <a:pt x="60" y="255"/>
              </a:lnTo>
              <a:lnTo>
                <a:pt x="64" y="248"/>
              </a:lnTo>
              <a:lnTo>
                <a:pt x="74" y="244"/>
              </a:lnTo>
              <a:lnTo>
                <a:pt x="84" y="242"/>
              </a:lnTo>
              <a:lnTo>
                <a:pt x="115" y="234"/>
              </a:lnTo>
              <a:lnTo>
                <a:pt x="137" y="223"/>
              </a:lnTo>
              <a:lnTo>
                <a:pt x="157" y="209"/>
              </a:lnTo>
              <a:lnTo>
                <a:pt x="58" y="145"/>
              </a:lnTo>
              <a:lnTo>
                <a:pt x="0" y="82"/>
              </a:lnTo>
              <a:lnTo>
                <a:pt x="97" y="26"/>
              </a:lnTo>
              <a:lnTo>
                <a:pt x="24" y="0"/>
              </a:lnTo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175260</xdr:colOff>
      <xdr:row>78</xdr:row>
      <xdr:rowOff>121920</xdr:rowOff>
    </xdr:from>
    <xdr:to>
      <xdr:col>9</xdr:col>
      <xdr:colOff>38100</xdr:colOff>
      <xdr:row>79</xdr:row>
      <xdr:rowOff>160020</xdr:rowOff>
    </xdr:to>
    <xdr:sp macro="" textlink="" fLocksText="0">
      <xdr:nvSpPr>
        <xdr:cNvPr id="4221" name="Text Box 125">
          <a:extLst>
            <a:ext uri="{FF2B5EF4-FFF2-40B4-BE49-F238E27FC236}">
              <a16:creationId xmlns:a16="http://schemas.microsoft.com/office/drawing/2014/main" id="{58FE7311-73A2-A358-9DA5-9A9BDE07F07A}"/>
            </a:ext>
          </a:extLst>
        </xdr:cNvPr>
        <xdr:cNvSpPr txBox="1">
          <a:spLocks noChangeArrowheads="1"/>
        </xdr:cNvSpPr>
      </xdr:nvSpPr>
      <xdr:spPr bwMode="auto">
        <a:xfrm>
          <a:off x="3756660" y="14089380"/>
          <a:ext cx="251460" cy="205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9</xdr:col>
      <xdr:colOff>358140</xdr:colOff>
      <xdr:row>78</xdr:row>
      <xdr:rowOff>160020</xdr:rowOff>
    </xdr:from>
    <xdr:to>
      <xdr:col>11</xdr:col>
      <xdr:colOff>487680</xdr:colOff>
      <xdr:row>80</xdr:row>
      <xdr:rowOff>30480</xdr:rowOff>
    </xdr:to>
    <xdr:sp macro="" textlink="" fLocksText="0">
      <xdr:nvSpPr>
        <xdr:cNvPr id="4222" name="Text Box 126">
          <a:extLst>
            <a:ext uri="{FF2B5EF4-FFF2-40B4-BE49-F238E27FC236}">
              <a16:creationId xmlns:a16="http://schemas.microsoft.com/office/drawing/2014/main" id="{F61FA6F3-A70E-C5C4-388A-693F00325FB7}"/>
            </a:ext>
          </a:extLst>
        </xdr:cNvPr>
        <xdr:cNvSpPr txBox="1">
          <a:spLocks noChangeArrowheads="1"/>
        </xdr:cNvSpPr>
      </xdr:nvSpPr>
      <xdr:spPr bwMode="auto">
        <a:xfrm>
          <a:off x="4328160" y="14127480"/>
          <a:ext cx="1196340" cy="205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Autoparkplatz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0</xdr:col>
      <xdr:colOff>396240</xdr:colOff>
      <xdr:row>89</xdr:row>
      <xdr:rowOff>137160</xdr:rowOff>
    </xdr:from>
    <xdr:to>
      <xdr:col>0</xdr:col>
      <xdr:colOff>609600</xdr:colOff>
      <xdr:row>94</xdr:row>
      <xdr:rowOff>7620</xdr:rowOff>
    </xdr:to>
    <xdr:grpSp>
      <xdr:nvGrpSpPr>
        <xdr:cNvPr id="4223" name="Group 127">
          <a:extLst>
            <a:ext uri="{FF2B5EF4-FFF2-40B4-BE49-F238E27FC236}">
              <a16:creationId xmlns:a16="http://schemas.microsoft.com/office/drawing/2014/main" id="{A6787516-ABAC-0896-C37B-23D362E0C15F}"/>
            </a:ext>
          </a:extLst>
        </xdr:cNvPr>
        <xdr:cNvGrpSpPr>
          <a:grpSpLocks/>
        </xdr:cNvGrpSpPr>
      </xdr:nvGrpSpPr>
      <xdr:grpSpPr bwMode="auto">
        <a:xfrm>
          <a:off x="396240" y="15948660"/>
          <a:ext cx="213360" cy="708660"/>
          <a:chOff x="864" y="1421"/>
          <a:chExt cx="34" cy="114"/>
        </a:xfrm>
      </xdr:grpSpPr>
      <xdr:sp macro="" textlink="">
        <xdr:nvSpPr>
          <xdr:cNvPr id="4224" name="Line 128">
            <a:extLst>
              <a:ext uri="{FF2B5EF4-FFF2-40B4-BE49-F238E27FC236}">
                <a16:creationId xmlns:a16="http://schemas.microsoft.com/office/drawing/2014/main" id="{4008641A-9E94-4911-A9DA-56FDAB0AC1AE}"/>
              </a:ext>
            </a:extLst>
          </xdr:cNvPr>
          <xdr:cNvSpPr>
            <a:spLocks noChangeShapeType="1"/>
          </xdr:cNvSpPr>
        </xdr:nvSpPr>
        <xdr:spPr bwMode="auto">
          <a:xfrm flipV="1">
            <a:off x="881" y="1421"/>
            <a:ext cx="1" cy="114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225" name="Group 129">
            <a:extLst>
              <a:ext uri="{FF2B5EF4-FFF2-40B4-BE49-F238E27FC236}">
                <a16:creationId xmlns:a16="http://schemas.microsoft.com/office/drawing/2014/main" id="{6308D241-C6FE-F554-7251-B0F75A0A1724}"/>
              </a:ext>
            </a:extLst>
          </xdr:cNvPr>
          <xdr:cNvGrpSpPr>
            <a:grpSpLocks/>
          </xdr:cNvGrpSpPr>
        </xdr:nvGrpSpPr>
        <xdr:grpSpPr bwMode="auto">
          <a:xfrm>
            <a:off x="864" y="1453"/>
            <a:ext cx="34" cy="52"/>
            <a:chOff x="858" y="1453"/>
            <a:chExt cx="49" cy="52"/>
          </a:xfrm>
        </xdr:grpSpPr>
        <xdr:sp macro="" textlink="">
          <xdr:nvSpPr>
            <xdr:cNvPr id="4226" name="Line 130">
              <a:extLst>
                <a:ext uri="{FF2B5EF4-FFF2-40B4-BE49-F238E27FC236}">
                  <a16:creationId xmlns:a16="http://schemas.microsoft.com/office/drawing/2014/main" id="{4EF59612-3DA3-EF59-DB61-4F0652D85C1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07" y="1455"/>
              <a:ext cx="0" cy="48"/>
            </a:xfrm>
            <a:prstGeom prst="line">
              <a:avLst/>
            </a:prstGeom>
            <a:noFill/>
            <a:ln w="190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27" name="Line 131">
              <a:extLst>
                <a:ext uri="{FF2B5EF4-FFF2-40B4-BE49-F238E27FC236}">
                  <a16:creationId xmlns:a16="http://schemas.microsoft.com/office/drawing/2014/main" id="{7CE4150E-E518-F1CF-03C4-94D46EBBAC3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858" y="1453"/>
              <a:ext cx="0" cy="52"/>
            </a:xfrm>
            <a:prstGeom prst="line">
              <a:avLst/>
            </a:prstGeom>
            <a:noFill/>
            <a:ln w="190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28" name="Line 132">
              <a:extLst>
                <a:ext uri="{FF2B5EF4-FFF2-40B4-BE49-F238E27FC236}">
                  <a16:creationId xmlns:a16="http://schemas.microsoft.com/office/drawing/2014/main" id="{A3933BF6-C027-2B29-C382-DF7A98B5796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858" y="1453"/>
              <a:ext cx="49" cy="50"/>
            </a:xfrm>
            <a:prstGeom prst="line">
              <a:avLst/>
            </a:prstGeom>
            <a:noFill/>
            <a:ln w="190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304800</xdr:colOff>
      <xdr:row>89</xdr:row>
      <xdr:rowOff>91440</xdr:rowOff>
    </xdr:from>
    <xdr:to>
      <xdr:col>3</xdr:col>
      <xdr:colOff>60960</xdr:colOff>
      <xdr:row>99</xdr:row>
      <xdr:rowOff>99060</xdr:rowOff>
    </xdr:to>
    <xdr:sp macro="" textlink="">
      <xdr:nvSpPr>
        <xdr:cNvPr id="4229" name="Line 133">
          <a:extLst>
            <a:ext uri="{FF2B5EF4-FFF2-40B4-BE49-F238E27FC236}">
              <a16:creationId xmlns:a16="http://schemas.microsoft.com/office/drawing/2014/main" id="{291684B9-EB81-7568-FAC3-E3ADB90733DA}"/>
            </a:ext>
          </a:extLst>
        </xdr:cNvPr>
        <xdr:cNvSpPr>
          <a:spLocks noChangeShapeType="1"/>
        </xdr:cNvSpPr>
      </xdr:nvSpPr>
      <xdr:spPr bwMode="auto">
        <a:xfrm flipH="1">
          <a:off x="1150620" y="15902940"/>
          <a:ext cx="769620" cy="16840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106680</xdr:colOff>
      <xdr:row>88</xdr:row>
      <xdr:rowOff>144780</xdr:rowOff>
    </xdr:from>
    <xdr:to>
      <xdr:col>6</xdr:col>
      <xdr:colOff>198120</xdr:colOff>
      <xdr:row>89</xdr:row>
      <xdr:rowOff>121920</xdr:rowOff>
    </xdr:to>
    <xdr:sp macro="" textlink="">
      <xdr:nvSpPr>
        <xdr:cNvPr id="4230" name="Line 134">
          <a:extLst>
            <a:ext uri="{FF2B5EF4-FFF2-40B4-BE49-F238E27FC236}">
              <a16:creationId xmlns:a16="http://schemas.microsoft.com/office/drawing/2014/main" id="{4B3EF5F9-FBB4-9D45-DE3C-13021D445878}"/>
            </a:ext>
          </a:extLst>
        </xdr:cNvPr>
        <xdr:cNvSpPr>
          <a:spLocks noChangeShapeType="1"/>
        </xdr:cNvSpPr>
      </xdr:nvSpPr>
      <xdr:spPr bwMode="auto">
        <a:xfrm flipV="1">
          <a:off x="1965960" y="15788640"/>
          <a:ext cx="1135380" cy="1447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198120</xdr:colOff>
      <xdr:row>88</xdr:row>
      <xdr:rowOff>160020</xdr:rowOff>
    </xdr:from>
    <xdr:to>
      <xdr:col>7</xdr:col>
      <xdr:colOff>167640</xdr:colOff>
      <xdr:row>99</xdr:row>
      <xdr:rowOff>137160</xdr:rowOff>
    </xdr:to>
    <xdr:sp macro="" textlink="">
      <xdr:nvSpPr>
        <xdr:cNvPr id="4231" name="Line 135">
          <a:extLst>
            <a:ext uri="{FF2B5EF4-FFF2-40B4-BE49-F238E27FC236}">
              <a16:creationId xmlns:a16="http://schemas.microsoft.com/office/drawing/2014/main" id="{CDEC361C-71DF-B9F3-008F-61AB22527190}"/>
            </a:ext>
          </a:extLst>
        </xdr:cNvPr>
        <xdr:cNvSpPr>
          <a:spLocks noChangeShapeType="1"/>
        </xdr:cNvSpPr>
      </xdr:nvSpPr>
      <xdr:spPr bwMode="auto">
        <a:xfrm>
          <a:off x="3101340" y="15803880"/>
          <a:ext cx="198120" cy="18211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327660</xdr:colOff>
      <xdr:row>99</xdr:row>
      <xdr:rowOff>121920</xdr:rowOff>
    </xdr:from>
    <xdr:to>
      <xdr:col>7</xdr:col>
      <xdr:colOff>76200</xdr:colOff>
      <xdr:row>99</xdr:row>
      <xdr:rowOff>144780</xdr:rowOff>
    </xdr:to>
    <xdr:sp macro="" textlink="">
      <xdr:nvSpPr>
        <xdr:cNvPr id="4232" name="Line 136">
          <a:extLst>
            <a:ext uri="{FF2B5EF4-FFF2-40B4-BE49-F238E27FC236}">
              <a16:creationId xmlns:a16="http://schemas.microsoft.com/office/drawing/2014/main" id="{2EE71194-314A-1729-B5BB-2C92CCDC6F43}"/>
            </a:ext>
          </a:extLst>
        </xdr:cNvPr>
        <xdr:cNvSpPr>
          <a:spLocks noChangeShapeType="1"/>
        </xdr:cNvSpPr>
      </xdr:nvSpPr>
      <xdr:spPr bwMode="auto">
        <a:xfrm flipH="1">
          <a:off x="1173480" y="17609820"/>
          <a:ext cx="2034540" cy="228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213360</xdr:colOff>
      <xdr:row>82</xdr:row>
      <xdr:rowOff>99060</xdr:rowOff>
    </xdr:from>
    <xdr:to>
      <xdr:col>12</xdr:col>
      <xdr:colOff>441960</xdr:colOff>
      <xdr:row>84</xdr:row>
      <xdr:rowOff>160020</xdr:rowOff>
    </xdr:to>
    <xdr:sp macro="" textlink="">
      <xdr:nvSpPr>
        <xdr:cNvPr id="4233" name="Line 137">
          <a:extLst>
            <a:ext uri="{FF2B5EF4-FFF2-40B4-BE49-F238E27FC236}">
              <a16:creationId xmlns:a16="http://schemas.microsoft.com/office/drawing/2014/main" id="{32730DAB-AD0F-3670-1D61-BB57D4B3CC14}"/>
            </a:ext>
          </a:extLst>
        </xdr:cNvPr>
        <xdr:cNvSpPr>
          <a:spLocks noChangeShapeType="1"/>
        </xdr:cNvSpPr>
      </xdr:nvSpPr>
      <xdr:spPr bwMode="auto">
        <a:xfrm>
          <a:off x="3794760" y="14737080"/>
          <a:ext cx="2964180" cy="3962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213360</xdr:colOff>
      <xdr:row>84</xdr:row>
      <xdr:rowOff>7620</xdr:rowOff>
    </xdr:from>
    <xdr:to>
      <xdr:col>11</xdr:col>
      <xdr:colOff>800100</xdr:colOff>
      <xdr:row>86</xdr:row>
      <xdr:rowOff>45720</xdr:rowOff>
    </xdr:to>
    <xdr:sp macro="" textlink="">
      <xdr:nvSpPr>
        <xdr:cNvPr id="4234" name="Line 138">
          <a:extLst>
            <a:ext uri="{FF2B5EF4-FFF2-40B4-BE49-F238E27FC236}">
              <a16:creationId xmlns:a16="http://schemas.microsoft.com/office/drawing/2014/main" id="{2A244962-D528-7806-E280-2CD3DD2E9613}"/>
            </a:ext>
          </a:extLst>
        </xdr:cNvPr>
        <xdr:cNvSpPr>
          <a:spLocks noChangeShapeType="1"/>
        </xdr:cNvSpPr>
      </xdr:nvSpPr>
      <xdr:spPr bwMode="auto">
        <a:xfrm>
          <a:off x="3794760" y="14980920"/>
          <a:ext cx="2042160" cy="3733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381000</xdr:colOff>
      <xdr:row>87</xdr:row>
      <xdr:rowOff>0</xdr:rowOff>
    </xdr:from>
    <xdr:to>
      <xdr:col>11</xdr:col>
      <xdr:colOff>1104900</xdr:colOff>
      <xdr:row>91</xdr:row>
      <xdr:rowOff>121920</xdr:rowOff>
    </xdr:to>
    <xdr:sp macro="" textlink="">
      <xdr:nvSpPr>
        <xdr:cNvPr id="4235" name="Line 139">
          <a:extLst>
            <a:ext uri="{FF2B5EF4-FFF2-40B4-BE49-F238E27FC236}">
              <a16:creationId xmlns:a16="http://schemas.microsoft.com/office/drawing/2014/main" id="{F58C18E2-4D0C-0817-8691-3C1D86F98B1F}"/>
            </a:ext>
          </a:extLst>
        </xdr:cNvPr>
        <xdr:cNvSpPr>
          <a:spLocks noChangeShapeType="1"/>
        </xdr:cNvSpPr>
      </xdr:nvSpPr>
      <xdr:spPr bwMode="auto">
        <a:xfrm>
          <a:off x="5417820" y="15476220"/>
          <a:ext cx="723900" cy="7924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320040</xdr:colOff>
      <xdr:row>87</xdr:row>
      <xdr:rowOff>106680</xdr:rowOff>
    </xdr:from>
    <xdr:to>
      <xdr:col>11</xdr:col>
      <xdr:colOff>7620</xdr:colOff>
      <xdr:row>90</xdr:row>
      <xdr:rowOff>0</xdr:rowOff>
    </xdr:to>
    <xdr:sp macro="" textlink="">
      <xdr:nvSpPr>
        <xdr:cNvPr id="4236" name="Line 140">
          <a:extLst>
            <a:ext uri="{FF2B5EF4-FFF2-40B4-BE49-F238E27FC236}">
              <a16:creationId xmlns:a16="http://schemas.microsoft.com/office/drawing/2014/main" id="{33AC7E4A-F4A5-723F-47A0-2EEE9625F3B2}"/>
            </a:ext>
          </a:extLst>
        </xdr:cNvPr>
        <xdr:cNvSpPr>
          <a:spLocks noChangeShapeType="1"/>
        </xdr:cNvSpPr>
      </xdr:nvSpPr>
      <xdr:spPr bwMode="auto">
        <a:xfrm>
          <a:off x="4290060" y="15582900"/>
          <a:ext cx="754380" cy="3962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350520</xdr:colOff>
      <xdr:row>89</xdr:row>
      <xdr:rowOff>144780</xdr:rowOff>
    </xdr:from>
    <xdr:to>
      <xdr:col>11</xdr:col>
      <xdr:colOff>441960</xdr:colOff>
      <xdr:row>100</xdr:row>
      <xdr:rowOff>68580</xdr:rowOff>
    </xdr:to>
    <xdr:sp macro="" textlink="">
      <xdr:nvSpPr>
        <xdr:cNvPr id="4237" name="Freeform 141">
          <a:extLst>
            <a:ext uri="{FF2B5EF4-FFF2-40B4-BE49-F238E27FC236}">
              <a16:creationId xmlns:a16="http://schemas.microsoft.com/office/drawing/2014/main" id="{C56E594E-B141-5C7E-1669-B5775D850325}"/>
            </a:ext>
          </a:extLst>
        </xdr:cNvPr>
        <xdr:cNvSpPr>
          <a:spLocks/>
        </xdr:cNvSpPr>
      </xdr:nvSpPr>
      <xdr:spPr bwMode="auto">
        <a:xfrm>
          <a:off x="3931920" y="15956280"/>
          <a:ext cx="1546860" cy="1767840"/>
        </a:xfrm>
        <a:custGeom>
          <a:avLst/>
          <a:gdLst>
            <a:gd name="T0" fmla="*/ 31 w 126"/>
            <a:gd name="T1" fmla="*/ 0 h 179"/>
            <a:gd name="T2" fmla="*/ 61 w 126"/>
            <a:gd name="T3" fmla="*/ 23 h 179"/>
            <a:gd name="T4" fmla="*/ 43 w 126"/>
            <a:gd name="T5" fmla="*/ 44 h 179"/>
            <a:gd name="T6" fmla="*/ 47 w 126"/>
            <a:gd name="T7" fmla="*/ 64 h 179"/>
            <a:gd name="T8" fmla="*/ 61 w 126"/>
            <a:gd name="T9" fmla="*/ 65 h 179"/>
            <a:gd name="T10" fmla="*/ 62 w 126"/>
            <a:gd name="T11" fmla="*/ 102 h 179"/>
            <a:gd name="T12" fmla="*/ 18 w 126"/>
            <a:gd name="T13" fmla="*/ 120 h 179"/>
            <a:gd name="T14" fmla="*/ 9 w 126"/>
            <a:gd name="T15" fmla="*/ 154 h 179"/>
            <a:gd name="T16" fmla="*/ 73 w 126"/>
            <a:gd name="T17" fmla="*/ 178 h 179"/>
            <a:gd name="T18" fmla="*/ 89 w 126"/>
            <a:gd name="T19" fmla="*/ 161 h 179"/>
            <a:gd name="T20" fmla="*/ 123 w 126"/>
            <a:gd name="T21" fmla="*/ 155 h 179"/>
            <a:gd name="T22" fmla="*/ 109 w 126"/>
            <a:gd name="T23" fmla="*/ 133 h 17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</a:cxnLst>
          <a:rect l="0" t="0" r="r" b="b"/>
          <a:pathLst>
            <a:path w="126" h="179">
              <a:moveTo>
                <a:pt x="31" y="0"/>
              </a:moveTo>
              <a:cubicBezTo>
                <a:pt x="45" y="8"/>
                <a:pt x="59" y="16"/>
                <a:pt x="61" y="23"/>
              </a:cubicBezTo>
              <a:cubicBezTo>
                <a:pt x="63" y="30"/>
                <a:pt x="45" y="37"/>
                <a:pt x="43" y="44"/>
              </a:cubicBezTo>
              <a:cubicBezTo>
                <a:pt x="41" y="51"/>
                <a:pt x="44" y="60"/>
                <a:pt x="47" y="64"/>
              </a:cubicBezTo>
              <a:cubicBezTo>
                <a:pt x="50" y="68"/>
                <a:pt x="59" y="59"/>
                <a:pt x="61" y="65"/>
              </a:cubicBezTo>
              <a:cubicBezTo>
                <a:pt x="63" y="71"/>
                <a:pt x="69" y="93"/>
                <a:pt x="62" y="102"/>
              </a:cubicBezTo>
              <a:cubicBezTo>
                <a:pt x="55" y="111"/>
                <a:pt x="27" y="111"/>
                <a:pt x="18" y="120"/>
              </a:cubicBezTo>
              <a:cubicBezTo>
                <a:pt x="9" y="129"/>
                <a:pt x="0" y="144"/>
                <a:pt x="9" y="154"/>
              </a:cubicBezTo>
              <a:cubicBezTo>
                <a:pt x="18" y="164"/>
                <a:pt x="60" y="177"/>
                <a:pt x="73" y="178"/>
              </a:cubicBezTo>
              <a:cubicBezTo>
                <a:pt x="86" y="179"/>
                <a:pt x="81" y="165"/>
                <a:pt x="89" y="161"/>
              </a:cubicBezTo>
              <a:cubicBezTo>
                <a:pt x="97" y="157"/>
                <a:pt x="120" y="160"/>
                <a:pt x="123" y="155"/>
              </a:cubicBezTo>
              <a:cubicBezTo>
                <a:pt x="126" y="150"/>
                <a:pt x="117" y="141"/>
                <a:pt x="109" y="133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12</xdr:col>
      <xdr:colOff>944880</xdr:colOff>
      <xdr:row>58</xdr:row>
      <xdr:rowOff>99060</xdr:rowOff>
    </xdr:from>
    <xdr:to>
      <xdr:col>12</xdr:col>
      <xdr:colOff>1120140</xdr:colOff>
      <xdr:row>60</xdr:row>
      <xdr:rowOff>91440</xdr:rowOff>
    </xdr:to>
    <xdr:pic>
      <xdr:nvPicPr>
        <xdr:cNvPr id="4238" name="Picture 142">
          <a:extLst>
            <a:ext uri="{FF2B5EF4-FFF2-40B4-BE49-F238E27FC236}">
              <a16:creationId xmlns:a16="http://schemas.microsoft.com/office/drawing/2014/main" id="{FBE6D651-6129-6399-BA64-09F578B49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860" y="10713720"/>
          <a:ext cx="17526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12</xdr:col>
      <xdr:colOff>1280160</xdr:colOff>
      <xdr:row>59</xdr:row>
      <xdr:rowOff>22860</xdr:rowOff>
    </xdr:from>
    <xdr:to>
      <xdr:col>12</xdr:col>
      <xdr:colOff>1386840</xdr:colOff>
      <xdr:row>60</xdr:row>
      <xdr:rowOff>45720</xdr:rowOff>
    </xdr:to>
    <xdr:pic>
      <xdr:nvPicPr>
        <xdr:cNvPr id="4239" name="Picture 143">
          <a:extLst>
            <a:ext uri="{FF2B5EF4-FFF2-40B4-BE49-F238E27FC236}">
              <a16:creationId xmlns:a16="http://schemas.microsoft.com/office/drawing/2014/main" id="{A280A576-3C07-CE19-D763-1385381A6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7140" y="10805160"/>
          <a:ext cx="1066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12</xdr:col>
      <xdr:colOff>975360</xdr:colOff>
      <xdr:row>32</xdr:row>
      <xdr:rowOff>152400</xdr:rowOff>
    </xdr:from>
    <xdr:to>
      <xdr:col>12</xdr:col>
      <xdr:colOff>1082040</xdr:colOff>
      <xdr:row>34</xdr:row>
      <xdr:rowOff>0</xdr:rowOff>
    </xdr:to>
    <xdr:pic>
      <xdr:nvPicPr>
        <xdr:cNvPr id="4240" name="Picture 144">
          <a:extLst>
            <a:ext uri="{FF2B5EF4-FFF2-40B4-BE49-F238E27FC236}">
              <a16:creationId xmlns:a16="http://schemas.microsoft.com/office/drawing/2014/main" id="{D0A3EE92-5082-B399-EE39-D910D823F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340" y="6377940"/>
          <a:ext cx="10668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167640</xdr:colOff>
      <xdr:row>59</xdr:row>
      <xdr:rowOff>22860</xdr:rowOff>
    </xdr:from>
    <xdr:to>
      <xdr:col>13</xdr:col>
      <xdr:colOff>274320</xdr:colOff>
      <xdr:row>60</xdr:row>
      <xdr:rowOff>45720</xdr:rowOff>
    </xdr:to>
    <xdr:pic>
      <xdr:nvPicPr>
        <xdr:cNvPr id="4241" name="Picture 145">
          <a:extLst>
            <a:ext uri="{FF2B5EF4-FFF2-40B4-BE49-F238E27FC236}">
              <a16:creationId xmlns:a16="http://schemas.microsoft.com/office/drawing/2014/main" id="{4100A010-B08A-976E-B8AF-C14DB917C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940" y="10805160"/>
          <a:ext cx="1066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12</xdr:col>
      <xdr:colOff>792480</xdr:colOff>
      <xdr:row>32</xdr:row>
      <xdr:rowOff>30480</xdr:rowOff>
    </xdr:from>
    <xdr:to>
      <xdr:col>12</xdr:col>
      <xdr:colOff>975360</xdr:colOff>
      <xdr:row>34</xdr:row>
      <xdr:rowOff>137160</xdr:rowOff>
    </xdr:to>
    <xdr:pic>
      <xdr:nvPicPr>
        <xdr:cNvPr id="4242" name="Picture 146">
          <a:extLst>
            <a:ext uri="{FF2B5EF4-FFF2-40B4-BE49-F238E27FC236}">
              <a16:creationId xmlns:a16="http://schemas.microsoft.com/office/drawing/2014/main" id="{4234D4A0-3672-7F40-4A83-782A32C09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6256020"/>
          <a:ext cx="18288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563880</xdr:colOff>
      <xdr:row>57</xdr:row>
      <xdr:rowOff>121920</xdr:rowOff>
    </xdr:from>
    <xdr:to>
      <xdr:col>14</xdr:col>
      <xdr:colOff>213360</xdr:colOff>
      <xdr:row>60</xdr:row>
      <xdr:rowOff>160020</xdr:rowOff>
    </xdr:to>
    <xdr:pic>
      <xdr:nvPicPr>
        <xdr:cNvPr id="4243" name="Picture 147">
          <a:extLst>
            <a:ext uri="{FF2B5EF4-FFF2-40B4-BE49-F238E27FC236}">
              <a16:creationId xmlns:a16="http://schemas.microsoft.com/office/drawing/2014/main" id="{7DEBC5D1-DFA6-6E06-84BB-E2FF197B9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0568940"/>
          <a:ext cx="21336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777240</xdr:colOff>
      <xdr:row>58</xdr:row>
      <xdr:rowOff>0</xdr:rowOff>
    </xdr:from>
    <xdr:to>
      <xdr:col>14</xdr:col>
      <xdr:colOff>205740</xdr:colOff>
      <xdr:row>61</xdr:row>
      <xdr:rowOff>0</xdr:rowOff>
    </xdr:to>
    <xdr:pic>
      <xdr:nvPicPr>
        <xdr:cNvPr id="4244" name="Picture 148">
          <a:extLst>
            <a:ext uri="{FF2B5EF4-FFF2-40B4-BE49-F238E27FC236}">
              <a16:creationId xmlns:a16="http://schemas.microsoft.com/office/drawing/2014/main" id="{C10D1DC7-E1E8-B76B-7C3E-05F917512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0614660"/>
          <a:ext cx="205740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13</xdr:col>
      <xdr:colOff>45720</xdr:colOff>
      <xdr:row>56</xdr:row>
      <xdr:rowOff>129540</xdr:rowOff>
    </xdr:from>
    <xdr:to>
      <xdr:col>13</xdr:col>
      <xdr:colOff>297180</xdr:colOff>
      <xdr:row>57</xdr:row>
      <xdr:rowOff>106680</xdr:rowOff>
    </xdr:to>
    <xdr:sp macro="" textlink="">
      <xdr:nvSpPr>
        <xdr:cNvPr id="4245" name="Text Box 149">
          <a:extLst>
            <a:ext uri="{FF2B5EF4-FFF2-40B4-BE49-F238E27FC236}">
              <a16:creationId xmlns:a16="http://schemas.microsoft.com/office/drawing/2014/main" id="{F142D18F-227D-817C-821B-C8E8BF6B37B7}"/>
            </a:ext>
          </a:extLst>
        </xdr:cNvPr>
        <xdr:cNvSpPr txBox="1">
          <a:spLocks noChangeArrowheads="1"/>
        </xdr:cNvSpPr>
      </xdr:nvSpPr>
      <xdr:spPr bwMode="auto">
        <a:xfrm>
          <a:off x="7780020" y="10408920"/>
          <a:ext cx="2514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Bu</a:t>
          </a:r>
        </a:p>
      </xdr:txBody>
    </xdr:sp>
    <xdr:clientData/>
  </xdr:twoCellAnchor>
  <xdr:twoCellAnchor editAs="oneCell">
    <xdr:from>
      <xdr:col>12</xdr:col>
      <xdr:colOff>891540</xdr:colOff>
      <xdr:row>61</xdr:row>
      <xdr:rowOff>30480</xdr:rowOff>
    </xdr:from>
    <xdr:to>
      <xdr:col>12</xdr:col>
      <xdr:colOff>1203960</xdr:colOff>
      <xdr:row>65</xdr:row>
      <xdr:rowOff>137160</xdr:rowOff>
    </xdr:to>
    <xdr:pic>
      <xdr:nvPicPr>
        <xdr:cNvPr id="4246" name="Picture 150">
          <a:extLst>
            <a:ext uri="{FF2B5EF4-FFF2-40B4-BE49-F238E27FC236}">
              <a16:creationId xmlns:a16="http://schemas.microsoft.com/office/drawing/2014/main" id="{AFD09A47-F4AB-7D75-CC19-0AC701748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520" y="11148060"/>
          <a:ext cx="312420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579120</xdr:colOff>
      <xdr:row>61</xdr:row>
      <xdr:rowOff>121920</xdr:rowOff>
    </xdr:from>
    <xdr:to>
      <xdr:col>14</xdr:col>
      <xdr:colOff>312420</xdr:colOff>
      <xdr:row>66</xdr:row>
      <xdr:rowOff>60960</xdr:rowOff>
    </xdr:to>
    <xdr:pic>
      <xdr:nvPicPr>
        <xdr:cNvPr id="4249" name="Picture 153">
          <a:extLst>
            <a:ext uri="{FF2B5EF4-FFF2-40B4-BE49-F238E27FC236}">
              <a16:creationId xmlns:a16="http://schemas.microsoft.com/office/drawing/2014/main" id="{9DF672F0-A370-8368-2C70-6AB53D0B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1239500"/>
          <a:ext cx="312420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944880</xdr:colOff>
      <xdr:row>61</xdr:row>
      <xdr:rowOff>129540</xdr:rowOff>
    </xdr:from>
    <xdr:to>
      <xdr:col>14</xdr:col>
      <xdr:colOff>312420</xdr:colOff>
      <xdr:row>66</xdr:row>
      <xdr:rowOff>68580</xdr:rowOff>
    </xdr:to>
    <xdr:pic>
      <xdr:nvPicPr>
        <xdr:cNvPr id="4250" name="Picture 154">
          <a:extLst>
            <a:ext uri="{FF2B5EF4-FFF2-40B4-BE49-F238E27FC236}">
              <a16:creationId xmlns:a16="http://schemas.microsoft.com/office/drawing/2014/main" id="{A3DD6E7D-D0FB-4448-E1E9-98A2D6688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1247120"/>
          <a:ext cx="312420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13</xdr:col>
      <xdr:colOff>1554480</xdr:colOff>
      <xdr:row>58</xdr:row>
      <xdr:rowOff>7620</xdr:rowOff>
    </xdr:from>
    <xdr:to>
      <xdr:col>13</xdr:col>
      <xdr:colOff>1950720</xdr:colOff>
      <xdr:row>63</xdr:row>
      <xdr:rowOff>137160</xdr:rowOff>
    </xdr:to>
    <xdr:grpSp>
      <xdr:nvGrpSpPr>
        <xdr:cNvPr id="4251" name="Group 155">
          <a:extLst>
            <a:ext uri="{FF2B5EF4-FFF2-40B4-BE49-F238E27FC236}">
              <a16:creationId xmlns:a16="http://schemas.microsoft.com/office/drawing/2014/main" id="{9C0EAE2E-19B4-F0C0-7124-39BB4B469579}"/>
            </a:ext>
          </a:extLst>
        </xdr:cNvPr>
        <xdr:cNvGrpSpPr>
          <a:grpSpLocks/>
        </xdr:cNvGrpSpPr>
      </xdr:nvGrpSpPr>
      <xdr:grpSpPr bwMode="auto">
        <a:xfrm>
          <a:off x="8237220" y="10622280"/>
          <a:ext cx="0" cy="967740"/>
          <a:chOff x="853" y="1380"/>
          <a:chExt cx="63" cy="98"/>
        </a:xfrm>
      </xdr:grpSpPr>
      <xdr:pic>
        <xdr:nvPicPr>
          <xdr:cNvPr id="4252" name="Picture 156">
            <a:extLst>
              <a:ext uri="{FF2B5EF4-FFF2-40B4-BE49-F238E27FC236}">
                <a16:creationId xmlns:a16="http://schemas.microsoft.com/office/drawing/2014/main" id="{2FAC85C7-E8CD-16CC-1E70-4A3F09839B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3" y="1380"/>
            <a:ext cx="63" cy="4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253" name="Rectangle 157">
            <a:extLst>
              <a:ext uri="{FF2B5EF4-FFF2-40B4-BE49-F238E27FC236}">
                <a16:creationId xmlns:a16="http://schemas.microsoft.com/office/drawing/2014/main" id="{D828C111-8229-501E-ADA8-5DC6C1578C51}"/>
              </a:ext>
            </a:extLst>
          </xdr:cNvPr>
          <xdr:cNvSpPr>
            <a:spLocks noChangeArrowheads="1"/>
          </xdr:cNvSpPr>
        </xdr:nvSpPr>
        <xdr:spPr bwMode="auto">
          <a:xfrm>
            <a:off x="880" y="1401"/>
            <a:ext cx="9" cy="7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ln w="15875">
            <a:solidFill>
              <a:srgbClr xmlns:mc="http://schemas.openxmlformats.org/markup-compatibility/2006" xmlns:a14="http://schemas.microsoft.com/office/drawing/2010/main" val="FFCC00" mc:Ignorable="a14" a14:legacySpreadsheetColorIndex="51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1965960</xdr:colOff>
      <xdr:row>58</xdr:row>
      <xdr:rowOff>22860</xdr:rowOff>
    </xdr:from>
    <xdr:to>
      <xdr:col>15</xdr:col>
      <xdr:colOff>106680</xdr:colOff>
      <xdr:row>63</xdr:row>
      <xdr:rowOff>144780</xdr:rowOff>
    </xdr:to>
    <xdr:grpSp>
      <xdr:nvGrpSpPr>
        <xdr:cNvPr id="4254" name="Group 158">
          <a:extLst>
            <a:ext uri="{FF2B5EF4-FFF2-40B4-BE49-F238E27FC236}">
              <a16:creationId xmlns:a16="http://schemas.microsoft.com/office/drawing/2014/main" id="{55B4471C-A415-B72C-1414-E19A85AF382F}"/>
            </a:ext>
          </a:extLst>
        </xdr:cNvPr>
        <xdr:cNvGrpSpPr>
          <a:grpSpLocks/>
        </xdr:cNvGrpSpPr>
      </xdr:nvGrpSpPr>
      <xdr:grpSpPr bwMode="auto">
        <a:xfrm>
          <a:off x="8237220" y="10637520"/>
          <a:ext cx="1958340" cy="960120"/>
          <a:chOff x="853" y="1380"/>
          <a:chExt cx="63" cy="98"/>
        </a:xfrm>
      </xdr:grpSpPr>
      <xdr:pic>
        <xdr:nvPicPr>
          <xdr:cNvPr id="4255" name="Picture 159">
            <a:extLst>
              <a:ext uri="{FF2B5EF4-FFF2-40B4-BE49-F238E27FC236}">
                <a16:creationId xmlns:a16="http://schemas.microsoft.com/office/drawing/2014/main" id="{0A8E71D3-7892-22B9-A881-9543EDD699F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3" y="1380"/>
            <a:ext cx="63" cy="4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256" name="Rectangle 160">
            <a:extLst>
              <a:ext uri="{FF2B5EF4-FFF2-40B4-BE49-F238E27FC236}">
                <a16:creationId xmlns:a16="http://schemas.microsoft.com/office/drawing/2014/main" id="{9C49C147-269D-2EF5-BD5C-382A9D2FF04D}"/>
              </a:ext>
            </a:extLst>
          </xdr:cNvPr>
          <xdr:cNvSpPr>
            <a:spLocks noChangeArrowheads="1"/>
          </xdr:cNvSpPr>
        </xdr:nvSpPr>
        <xdr:spPr bwMode="auto">
          <a:xfrm>
            <a:off x="880" y="1401"/>
            <a:ext cx="9" cy="7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ln w="15875">
            <a:solidFill>
              <a:srgbClr xmlns:mc="http://schemas.openxmlformats.org/markup-compatibility/2006" xmlns:a14="http://schemas.microsoft.com/office/drawing/2010/main" val="FFCC00" mc:Ignorable="a14" a14:legacySpreadsheetColorIndex="51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144780</xdr:colOff>
      <xdr:row>60</xdr:row>
      <xdr:rowOff>22860</xdr:rowOff>
    </xdr:from>
    <xdr:to>
      <xdr:col>15</xdr:col>
      <xdr:colOff>601980</xdr:colOff>
      <xdr:row>63</xdr:row>
      <xdr:rowOff>160020</xdr:rowOff>
    </xdr:to>
    <xdr:grpSp>
      <xdr:nvGrpSpPr>
        <xdr:cNvPr id="4257" name="Group 161">
          <a:extLst>
            <a:ext uri="{FF2B5EF4-FFF2-40B4-BE49-F238E27FC236}">
              <a16:creationId xmlns:a16="http://schemas.microsoft.com/office/drawing/2014/main" id="{2BC97C5D-79AC-262A-D26A-FB10B6DD9723}"/>
            </a:ext>
          </a:extLst>
        </xdr:cNvPr>
        <xdr:cNvGrpSpPr>
          <a:grpSpLocks/>
        </xdr:cNvGrpSpPr>
      </xdr:nvGrpSpPr>
      <xdr:grpSpPr bwMode="auto">
        <a:xfrm>
          <a:off x="10233660" y="10972800"/>
          <a:ext cx="457200" cy="640080"/>
          <a:chOff x="956" y="1434"/>
          <a:chExt cx="53" cy="65"/>
        </a:xfrm>
      </xdr:grpSpPr>
      <xdr:pic>
        <xdr:nvPicPr>
          <xdr:cNvPr id="4258" name="Picture 162">
            <a:extLst>
              <a:ext uri="{FF2B5EF4-FFF2-40B4-BE49-F238E27FC236}">
                <a16:creationId xmlns:a16="http://schemas.microsoft.com/office/drawing/2014/main" id="{103EFF61-B8A4-3062-3F1B-A888F08C658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6" y="1434"/>
            <a:ext cx="53" cy="3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259" name="Rectangle 163">
            <a:extLst>
              <a:ext uri="{FF2B5EF4-FFF2-40B4-BE49-F238E27FC236}">
                <a16:creationId xmlns:a16="http://schemas.microsoft.com/office/drawing/2014/main" id="{541B45D6-CCE0-BD84-C71F-2CDACD5E2FFE}"/>
              </a:ext>
            </a:extLst>
          </xdr:cNvPr>
          <xdr:cNvSpPr>
            <a:spLocks noChangeArrowheads="1"/>
          </xdr:cNvSpPr>
        </xdr:nvSpPr>
        <xdr:spPr bwMode="auto">
          <a:xfrm>
            <a:off x="979" y="1448"/>
            <a:ext cx="7" cy="5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ln w="15875">
            <a:solidFill>
              <a:srgbClr xmlns:mc="http://schemas.openxmlformats.org/markup-compatibility/2006" xmlns:a14="http://schemas.microsoft.com/office/drawing/2010/main" val="FFCC00" mc:Ignorable="a14" a14:legacySpreadsheetColorIndex="51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579120</xdr:colOff>
      <xdr:row>60</xdr:row>
      <xdr:rowOff>45720</xdr:rowOff>
    </xdr:from>
    <xdr:to>
      <xdr:col>16</xdr:col>
      <xdr:colOff>259080</xdr:colOff>
      <xdr:row>64</xdr:row>
      <xdr:rowOff>22860</xdr:rowOff>
    </xdr:to>
    <xdr:grpSp>
      <xdr:nvGrpSpPr>
        <xdr:cNvPr id="4260" name="Group 164">
          <a:extLst>
            <a:ext uri="{FF2B5EF4-FFF2-40B4-BE49-F238E27FC236}">
              <a16:creationId xmlns:a16="http://schemas.microsoft.com/office/drawing/2014/main" id="{D4DE204C-9483-7716-7961-47F877FFA284}"/>
            </a:ext>
          </a:extLst>
        </xdr:cNvPr>
        <xdr:cNvGrpSpPr>
          <a:grpSpLocks/>
        </xdr:cNvGrpSpPr>
      </xdr:nvGrpSpPr>
      <xdr:grpSpPr bwMode="auto">
        <a:xfrm>
          <a:off x="10668000" y="10995660"/>
          <a:ext cx="480060" cy="647700"/>
          <a:chOff x="956" y="1434"/>
          <a:chExt cx="53" cy="65"/>
        </a:xfrm>
      </xdr:grpSpPr>
      <xdr:pic>
        <xdr:nvPicPr>
          <xdr:cNvPr id="4261" name="Picture 165">
            <a:extLst>
              <a:ext uri="{FF2B5EF4-FFF2-40B4-BE49-F238E27FC236}">
                <a16:creationId xmlns:a16="http://schemas.microsoft.com/office/drawing/2014/main" id="{98C899EB-6BF7-1713-5423-61F32598FF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6" y="1434"/>
            <a:ext cx="53" cy="3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262" name="Rectangle 166">
            <a:extLst>
              <a:ext uri="{FF2B5EF4-FFF2-40B4-BE49-F238E27FC236}">
                <a16:creationId xmlns:a16="http://schemas.microsoft.com/office/drawing/2014/main" id="{2A657FCC-7F3D-5F01-756A-F18228ED8F78}"/>
              </a:ext>
            </a:extLst>
          </xdr:cNvPr>
          <xdr:cNvSpPr>
            <a:spLocks noChangeArrowheads="1"/>
          </xdr:cNvSpPr>
        </xdr:nvSpPr>
        <xdr:spPr bwMode="auto">
          <a:xfrm>
            <a:off x="979" y="1448"/>
            <a:ext cx="7" cy="5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ln w="15875">
            <a:solidFill>
              <a:srgbClr xmlns:mc="http://schemas.openxmlformats.org/markup-compatibility/2006" xmlns:a14="http://schemas.microsoft.com/office/drawing/2010/main" val="FFCC00" mc:Ignorable="a14" a14:legacySpreadsheetColorIndex="51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396240</xdr:colOff>
      <xdr:row>61</xdr:row>
      <xdr:rowOff>91440</xdr:rowOff>
    </xdr:from>
    <xdr:to>
      <xdr:col>16</xdr:col>
      <xdr:colOff>662940</xdr:colOff>
      <xdr:row>63</xdr:row>
      <xdr:rowOff>160020</xdr:rowOff>
    </xdr:to>
    <xdr:grpSp>
      <xdr:nvGrpSpPr>
        <xdr:cNvPr id="4263" name="Group 167">
          <a:extLst>
            <a:ext uri="{FF2B5EF4-FFF2-40B4-BE49-F238E27FC236}">
              <a16:creationId xmlns:a16="http://schemas.microsoft.com/office/drawing/2014/main" id="{5A4FF699-1EE4-8735-5A9A-16E988B501F5}"/>
            </a:ext>
          </a:extLst>
        </xdr:cNvPr>
        <xdr:cNvGrpSpPr>
          <a:grpSpLocks/>
        </xdr:cNvGrpSpPr>
      </xdr:nvGrpSpPr>
      <xdr:grpSpPr bwMode="auto">
        <a:xfrm>
          <a:off x="11285220" y="11209020"/>
          <a:ext cx="266700" cy="403860"/>
          <a:chOff x="853" y="1380"/>
          <a:chExt cx="63" cy="98"/>
        </a:xfrm>
      </xdr:grpSpPr>
      <xdr:pic>
        <xdr:nvPicPr>
          <xdr:cNvPr id="4264" name="Picture 168">
            <a:extLst>
              <a:ext uri="{FF2B5EF4-FFF2-40B4-BE49-F238E27FC236}">
                <a16:creationId xmlns:a16="http://schemas.microsoft.com/office/drawing/2014/main" id="{D9491B1E-472A-2D65-A21A-512D344FFF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3" y="1380"/>
            <a:ext cx="63" cy="4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265" name="Rectangle 169">
            <a:extLst>
              <a:ext uri="{FF2B5EF4-FFF2-40B4-BE49-F238E27FC236}">
                <a16:creationId xmlns:a16="http://schemas.microsoft.com/office/drawing/2014/main" id="{53CA9471-D180-E06B-7CF8-DFF32E655F43}"/>
              </a:ext>
            </a:extLst>
          </xdr:cNvPr>
          <xdr:cNvSpPr>
            <a:spLocks noChangeArrowheads="1"/>
          </xdr:cNvSpPr>
        </xdr:nvSpPr>
        <xdr:spPr bwMode="auto">
          <a:xfrm>
            <a:off x="880" y="1401"/>
            <a:ext cx="9" cy="7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ln w="15875">
            <a:solidFill>
              <a:srgbClr xmlns:mc="http://schemas.openxmlformats.org/markup-compatibility/2006" xmlns:a14="http://schemas.microsoft.com/office/drawing/2010/main" val="FFCC00" mc:Ignorable="a14" a14:legacySpreadsheetColorIndex="51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701040</xdr:colOff>
      <xdr:row>61</xdr:row>
      <xdr:rowOff>121920</xdr:rowOff>
    </xdr:from>
    <xdr:to>
      <xdr:col>17</xdr:col>
      <xdr:colOff>175260</xdr:colOff>
      <xdr:row>64</xdr:row>
      <xdr:rowOff>22860</xdr:rowOff>
    </xdr:to>
    <xdr:grpSp>
      <xdr:nvGrpSpPr>
        <xdr:cNvPr id="4266" name="Group 170">
          <a:extLst>
            <a:ext uri="{FF2B5EF4-FFF2-40B4-BE49-F238E27FC236}">
              <a16:creationId xmlns:a16="http://schemas.microsoft.com/office/drawing/2014/main" id="{81001824-F09B-8FD5-CFB6-AC4C8EC63244}"/>
            </a:ext>
          </a:extLst>
        </xdr:cNvPr>
        <xdr:cNvGrpSpPr>
          <a:grpSpLocks/>
        </xdr:cNvGrpSpPr>
      </xdr:nvGrpSpPr>
      <xdr:grpSpPr bwMode="auto">
        <a:xfrm>
          <a:off x="11590020" y="11239500"/>
          <a:ext cx="266700" cy="403860"/>
          <a:chOff x="853" y="1380"/>
          <a:chExt cx="63" cy="98"/>
        </a:xfrm>
      </xdr:grpSpPr>
      <xdr:pic>
        <xdr:nvPicPr>
          <xdr:cNvPr id="4267" name="Picture 171">
            <a:extLst>
              <a:ext uri="{FF2B5EF4-FFF2-40B4-BE49-F238E27FC236}">
                <a16:creationId xmlns:a16="http://schemas.microsoft.com/office/drawing/2014/main" id="{9C67CC11-90A6-9C7C-EE18-6E53102921E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3" y="1380"/>
            <a:ext cx="63" cy="4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268" name="Rectangle 172">
            <a:extLst>
              <a:ext uri="{FF2B5EF4-FFF2-40B4-BE49-F238E27FC236}">
                <a16:creationId xmlns:a16="http://schemas.microsoft.com/office/drawing/2014/main" id="{C2BF14DA-42D7-06C6-2D78-4362ED559721}"/>
              </a:ext>
            </a:extLst>
          </xdr:cNvPr>
          <xdr:cNvSpPr>
            <a:spLocks noChangeArrowheads="1"/>
          </xdr:cNvSpPr>
        </xdr:nvSpPr>
        <xdr:spPr bwMode="auto">
          <a:xfrm>
            <a:off x="880" y="1401"/>
            <a:ext cx="9" cy="7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ln w="15875">
            <a:solidFill>
              <a:srgbClr xmlns:mc="http://schemas.openxmlformats.org/markup-compatibility/2006" xmlns:a14="http://schemas.microsoft.com/office/drawing/2010/main" val="FFCC00" mc:Ignorable="a14" a14:legacySpreadsheetColorIndex="51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655320</xdr:colOff>
      <xdr:row>57</xdr:row>
      <xdr:rowOff>160020</xdr:rowOff>
    </xdr:from>
    <xdr:to>
      <xdr:col>16</xdr:col>
      <xdr:colOff>121920</xdr:colOff>
      <xdr:row>58</xdr:row>
      <xdr:rowOff>137160</xdr:rowOff>
    </xdr:to>
    <xdr:sp macro="" textlink="">
      <xdr:nvSpPr>
        <xdr:cNvPr id="4269" name="Text Box 173">
          <a:extLst>
            <a:ext uri="{FF2B5EF4-FFF2-40B4-BE49-F238E27FC236}">
              <a16:creationId xmlns:a16="http://schemas.microsoft.com/office/drawing/2014/main" id="{80594279-67EE-E187-FF27-B46BAD9F9DC0}"/>
            </a:ext>
          </a:extLst>
        </xdr:cNvPr>
        <xdr:cNvSpPr txBox="1">
          <a:spLocks noChangeArrowheads="1"/>
        </xdr:cNvSpPr>
      </xdr:nvSpPr>
      <xdr:spPr bwMode="auto">
        <a:xfrm>
          <a:off x="10744200" y="10607040"/>
          <a:ext cx="2667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Fö</a:t>
          </a:r>
        </a:p>
      </xdr:txBody>
    </xdr:sp>
    <xdr:clientData/>
  </xdr:twoCellAnchor>
  <xdr:twoCellAnchor editAs="oneCell">
    <xdr:from>
      <xdr:col>13</xdr:col>
      <xdr:colOff>1607820</xdr:colOff>
      <xdr:row>66</xdr:row>
      <xdr:rowOff>106680</xdr:rowOff>
    </xdr:from>
    <xdr:to>
      <xdr:col>14</xdr:col>
      <xdr:colOff>579120</xdr:colOff>
      <xdr:row>70</xdr:row>
      <xdr:rowOff>91440</xdr:rowOff>
    </xdr:to>
    <xdr:pic>
      <xdr:nvPicPr>
        <xdr:cNvPr id="4270" name="Picture 174">
          <a:extLst>
            <a:ext uri="{FF2B5EF4-FFF2-40B4-BE49-F238E27FC236}">
              <a16:creationId xmlns:a16="http://schemas.microsoft.com/office/drawing/2014/main" id="{F902BF98-C984-65B3-9C61-7D4D10530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2062460"/>
          <a:ext cx="57912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2133600</xdr:colOff>
      <xdr:row>66</xdr:row>
      <xdr:rowOff>137160</xdr:rowOff>
    </xdr:from>
    <xdr:to>
      <xdr:col>14</xdr:col>
      <xdr:colOff>579120</xdr:colOff>
      <xdr:row>70</xdr:row>
      <xdr:rowOff>121920</xdr:rowOff>
    </xdr:to>
    <xdr:pic>
      <xdr:nvPicPr>
        <xdr:cNvPr id="4271" name="Picture 175">
          <a:extLst>
            <a:ext uri="{FF2B5EF4-FFF2-40B4-BE49-F238E27FC236}">
              <a16:creationId xmlns:a16="http://schemas.microsoft.com/office/drawing/2014/main" id="{94E262DB-BF4F-BDD4-BC67-B12F43972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2092940"/>
          <a:ext cx="57912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15</xdr:col>
      <xdr:colOff>419100</xdr:colOff>
      <xdr:row>67</xdr:row>
      <xdr:rowOff>22860</xdr:rowOff>
    </xdr:from>
    <xdr:to>
      <xdr:col>16</xdr:col>
      <xdr:colOff>76200</xdr:colOff>
      <xdr:row>70</xdr:row>
      <xdr:rowOff>38100</xdr:rowOff>
    </xdr:to>
    <xdr:pic>
      <xdr:nvPicPr>
        <xdr:cNvPr id="4272" name="Picture 176">
          <a:extLst>
            <a:ext uri="{FF2B5EF4-FFF2-40B4-BE49-F238E27FC236}">
              <a16:creationId xmlns:a16="http://schemas.microsoft.com/office/drawing/2014/main" id="{6B5FC51B-640D-EA3D-2DC6-82EFB02E2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7980" y="12146280"/>
          <a:ext cx="457200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16</xdr:col>
      <xdr:colOff>0</xdr:colOff>
      <xdr:row>67</xdr:row>
      <xdr:rowOff>7620</xdr:rowOff>
    </xdr:from>
    <xdr:to>
      <xdr:col>16</xdr:col>
      <xdr:colOff>464820</xdr:colOff>
      <xdr:row>70</xdr:row>
      <xdr:rowOff>30480</xdr:rowOff>
    </xdr:to>
    <xdr:pic>
      <xdr:nvPicPr>
        <xdr:cNvPr id="4273" name="Picture 177">
          <a:extLst>
            <a:ext uri="{FF2B5EF4-FFF2-40B4-BE49-F238E27FC236}">
              <a16:creationId xmlns:a16="http://schemas.microsoft.com/office/drawing/2014/main" id="{6A58991A-9118-EA69-933D-EC0857C79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8980" y="12131040"/>
          <a:ext cx="464820" cy="52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16</xdr:col>
      <xdr:colOff>533400</xdr:colOff>
      <xdr:row>68</xdr:row>
      <xdr:rowOff>76200</xdr:rowOff>
    </xdr:from>
    <xdr:to>
      <xdr:col>16</xdr:col>
      <xdr:colOff>784860</xdr:colOff>
      <xdr:row>70</xdr:row>
      <xdr:rowOff>22860</xdr:rowOff>
    </xdr:to>
    <xdr:pic>
      <xdr:nvPicPr>
        <xdr:cNvPr id="4274" name="Picture 178">
          <a:extLst>
            <a:ext uri="{FF2B5EF4-FFF2-40B4-BE49-F238E27FC236}">
              <a16:creationId xmlns:a16="http://schemas.microsoft.com/office/drawing/2014/main" id="{74963434-17C5-467A-10E0-0C4549659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2380" y="12367260"/>
          <a:ext cx="25146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17</xdr:col>
      <xdr:colOff>68580</xdr:colOff>
      <xdr:row>68</xdr:row>
      <xdr:rowOff>91440</xdr:rowOff>
    </xdr:from>
    <xdr:to>
      <xdr:col>17</xdr:col>
      <xdr:colOff>320040</xdr:colOff>
      <xdr:row>70</xdr:row>
      <xdr:rowOff>30480</xdr:rowOff>
    </xdr:to>
    <xdr:pic>
      <xdr:nvPicPr>
        <xdr:cNvPr id="4275" name="Picture 179">
          <a:extLst>
            <a:ext uri="{FF2B5EF4-FFF2-40B4-BE49-F238E27FC236}">
              <a16:creationId xmlns:a16="http://schemas.microsoft.com/office/drawing/2014/main" id="{FD2ED6EF-265C-1BC4-AE31-E7CCA8404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0040" y="12382500"/>
          <a:ext cx="25146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17</xdr:col>
      <xdr:colOff>396240</xdr:colOff>
      <xdr:row>68</xdr:row>
      <xdr:rowOff>68580</xdr:rowOff>
    </xdr:from>
    <xdr:to>
      <xdr:col>17</xdr:col>
      <xdr:colOff>647700</xdr:colOff>
      <xdr:row>70</xdr:row>
      <xdr:rowOff>7620</xdr:rowOff>
    </xdr:to>
    <xdr:pic>
      <xdr:nvPicPr>
        <xdr:cNvPr id="4276" name="Picture 180">
          <a:extLst>
            <a:ext uri="{FF2B5EF4-FFF2-40B4-BE49-F238E27FC236}">
              <a16:creationId xmlns:a16="http://schemas.microsoft.com/office/drawing/2014/main" id="{80D462E1-F34D-AF9A-E726-75231F854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7700" y="12359640"/>
          <a:ext cx="25146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15</xdr:col>
      <xdr:colOff>487680</xdr:colOff>
      <xdr:row>65</xdr:row>
      <xdr:rowOff>106680</xdr:rowOff>
    </xdr:from>
    <xdr:to>
      <xdr:col>15</xdr:col>
      <xdr:colOff>731520</xdr:colOff>
      <xdr:row>66</xdr:row>
      <xdr:rowOff>91440</xdr:rowOff>
    </xdr:to>
    <xdr:sp macro="" textlink="">
      <xdr:nvSpPr>
        <xdr:cNvPr id="4277" name="Text Box 181">
          <a:extLst>
            <a:ext uri="{FF2B5EF4-FFF2-40B4-BE49-F238E27FC236}">
              <a16:creationId xmlns:a16="http://schemas.microsoft.com/office/drawing/2014/main" id="{0318FF58-2D59-DA61-F77C-302DE246FA2A}"/>
            </a:ext>
          </a:extLst>
        </xdr:cNvPr>
        <xdr:cNvSpPr txBox="1">
          <a:spLocks noChangeArrowheads="1"/>
        </xdr:cNvSpPr>
      </xdr:nvSpPr>
      <xdr:spPr bwMode="auto">
        <a:xfrm>
          <a:off x="10576560" y="11894820"/>
          <a:ext cx="2438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</a:t>
          </a:r>
        </a:p>
      </xdr:txBody>
    </xdr:sp>
    <xdr:clientData/>
  </xdr:twoCellAnchor>
  <xdr:twoCellAnchor editAs="oneCell">
    <xdr:from>
      <xdr:col>13</xdr:col>
      <xdr:colOff>1821180</xdr:colOff>
      <xdr:row>72</xdr:row>
      <xdr:rowOff>76200</xdr:rowOff>
    </xdr:from>
    <xdr:to>
      <xdr:col>14</xdr:col>
      <xdr:colOff>167640</xdr:colOff>
      <xdr:row>76</xdr:row>
      <xdr:rowOff>106680</xdr:rowOff>
    </xdr:to>
    <xdr:pic>
      <xdr:nvPicPr>
        <xdr:cNvPr id="4278" name="Picture 182">
          <a:extLst>
            <a:ext uri="{FF2B5EF4-FFF2-40B4-BE49-F238E27FC236}">
              <a16:creationId xmlns:a16="http://schemas.microsoft.com/office/drawing/2014/main" id="{4A1BFC5C-338E-3ACC-F729-7EC92BA2E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3037820"/>
          <a:ext cx="16764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2042160</xdr:colOff>
      <xdr:row>72</xdr:row>
      <xdr:rowOff>144780</xdr:rowOff>
    </xdr:from>
    <xdr:to>
      <xdr:col>14</xdr:col>
      <xdr:colOff>167640</xdr:colOff>
      <xdr:row>77</xdr:row>
      <xdr:rowOff>7620</xdr:rowOff>
    </xdr:to>
    <xdr:pic>
      <xdr:nvPicPr>
        <xdr:cNvPr id="4279" name="Picture 183">
          <a:extLst>
            <a:ext uri="{FF2B5EF4-FFF2-40B4-BE49-F238E27FC236}">
              <a16:creationId xmlns:a16="http://schemas.microsoft.com/office/drawing/2014/main" id="{D8E2F002-373B-47BD-38E1-6B944119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3106400"/>
          <a:ext cx="16764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2255520</xdr:colOff>
      <xdr:row>72</xdr:row>
      <xdr:rowOff>99060</xdr:rowOff>
    </xdr:from>
    <xdr:to>
      <xdr:col>14</xdr:col>
      <xdr:colOff>167640</xdr:colOff>
      <xdr:row>76</xdr:row>
      <xdr:rowOff>129540</xdr:rowOff>
    </xdr:to>
    <xdr:pic>
      <xdr:nvPicPr>
        <xdr:cNvPr id="4280" name="Picture 184">
          <a:extLst>
            <a:ext uri="{FF2B5EF4-FFF2-40B4-BE49-F238E27FC236}">
              <a16:creationId xmlns:a16="http://schemas.microsoft.com/office/drawing/2014/main" id="{155B5495-11B9-DCAB-268C-772E53720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3060680"/>
          <a:ext cx="16764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15</xdr:col>
      <xdr:colOff>274320</xdr:colOff>
      <xdr:row>73</xdr:row>
      <xdr:rowOff>106680</xdr:rowOff>
    </xdr:from>
    <xdr:to>
      <xdr:col>15</xdr:col>
      <xdr:colOff>403860</xdr:colOff>
      <xdr:row>76</xdr:row>
      <xdr:rowOff>144780</xdr:rowOff>
    </xdr:to>
    <xdr:pic>
      <xdr:nvPicPr>
        <xdr:cNvPr id="4281" name="Picture 185">
          <a:extLst>
            <a:ext uri="{FF2B5EF4-FFF2-40B4-BE49-F238E27FC236}">
              <a16:creationId xmlns:a16="http://schemas.microsoft.com/office/drawing/2014/main" id="{228CA4DA-58BE-1B50-6A82-E44388219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13235940"/>
          <a:ext cx="12954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15</xdr:col>
      <xdr:colOff>464820</xdr:colOff>
      <xdr:row>73</xdr:row>
      <xdr:rowOff>129540</xdr:rowOff>
    </xdr:from>
    <xdr:to>
      <xdr:col>15</xdr:col>
      <xdr:colOff>586740</xdr:colOff>
      <xdr:row>76</xdr:row>
      <xdr:rowOff>121920</xdr:rowOff>
    </xdr:to>
    <xdr:pic>
      <xdr:nvPicPr>
        <xdr:cNvPr id="4282" name="Picture 186">
          <a:extLst>
            <a:ext uri="{FF2B5EF4-FFF2-40B4-BE49-F238E27FC236}">
              <a16:creationId xmlns:a16="http://schemas.microsoft.com/office/drawing/2014/main" id="{D833314A-B720-E706-74A7-5EB52BED4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13258800"/>
          <a:ext cx="12192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15</xdr:col>
      <xdr:colOff>640080</xdr:colOff>
      <xdr:row>73</xdr:row>
      <xdr:rowOff>38100</xdr:rowOff>
    </xdr:from>
    <xdr:to>
      <xdr:col>15</xdr:col>
      <xdr:colOff>769620</xdr:colOff>
      <xdr:row>76</xdr:row>
      <xdr:rowOff>91440</xdr:rowOff>
    </xdr:to>
    <xdr:pic>
      <xdr:nvPicPr>
        <xdr:cNvPr id="4283" name="Picture 187">
          <a:extLst>
            <a:ext uri="{FF2B5EF4-FFF2-40B4-BE49-F238E27FC236}">
              <a16:creationId xmlns:a16="http://schemas.microsoft.com/office/drawing/2014/main" id="{B9176E67-1B32-9C2C-EF11-FBD4F919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8960" y="13167360"/>
          <a:ext cx="12954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16</xdr:col>
      <xdr:colOff>274320</xdr:colOff>
      <xdr:row>74</xdr:row>
      <xdr:rowOff>38100</xdr:rowOff>
    </xdr:from>
    <xdr:to>
      <xdr:col>16</xdr:col>
      <xdr:colOff>358140</xdr:colOff>
      <xdr:row>76</xdr:row>
      <xdr:rowOff>22860</xdr:rowOff>
    </xdr:to>
    <xdr:pic>
      <xdr:nvPicPr>
        <xdr:cNvPr id="4284" name="Picture 188">
          <a:extLst>
            <a:ext uri="{FF2B5EF4-FFF2-40B4-BE49-F238E27FC236}">
              <a16:creationId xmlns:a16="http://schemas.microsoft.com/office/drawing/2014/main" id="{93385AA0-8DB5-DB51-49C3-E0C111B8E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0" y="13335000"/>
          <a:ext cx="8382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16</xdr:col>
      <xdr:colOff>434340</xdr:colOff>
      <xdr:row>74</xdr:row>
      <xdr:rowOff>60960</xdr:rowOff>
    </xdr:from>
    <xdr:to>
      <xdr:col>16</xdr:col>
      <xdr:colOff>518160</xdr:colOff>
      <xdr:row>76</xdr:row>
      <xdr:rowOff>38100</xdr:rowOff>
    </xdr:to>
    <xdr:pic>
      <xdr:nvPicPr>
        <xdr:cNvPr id="4285" name="Picture 189">
          <a:extLst>
            <a:ext uri="{FF2B5EF4-FFF2-40B4-BE49-F238E27FC236}">
              <a16:creationId xmlns:a16="http://schemas.microsoft.com/office/drawing/2014/main" id="{AED1A291-7D17-064C-1254-7BA09215F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3320" y="13357860"/>
          <a:ext cx="838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16</xdr:col>
      <xdr:colOff>563880</xdr:colOff>
      <xdr:row>74</xdr:row>
      <xdr:rowOff>76200</xdr:rowOff>
    </xdr:from>
    <xdr:to>
      <xdr:col>16</xdr:col>
      <xdr:colOff>647700</xdr:colOff>
      <xdr:row>76</xdr:row>
      <xdr:rowOff>60960</xdr:rowOff>
    </xdr:to>
    <xdr:pic>
      <xdr:nvPicPr>
        <xdr:cNvPr id="4286" name="Picture 190">
          <a:extLst>
            <a:ext uri="{FF2B5EF4-FFF2-40B4-BE49-F238E27FC236}">
              <a16:creationId xmlns:a16="http://schemas.microsoft.com/office/drawing/2014/main" id="{5F663125-DF39-9E1D-4304-ECD93A621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13373100"/>
          <a:ext cx="8382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15</xdr:col>
      <xdr:colOff>388620</xdr:colOff>
      <xdr:row>72</xdr:row>
      <xdr:rowOff>22860</xdr:rowOff>
    </xdr:from>
    <xdr:to>
      <xdr:col>15</xdr:col>
      <xdr:colOff>533400</xdr:colOff>
      <xdr:row>73</xdr:row>
      <xdr:rowOff>0</xdr:rowOff>
    </xdr:to>
    <xdr:sp macro="" textlink="">
      <xdr:nvSpPr>
        <xdr:cNvPr id="4287" name="Text Box 191">
          <a:extLst>
            <a:ext uri="{FF2B5EF4-FFF2-40B4-BE49-F238E27FC236}">
              <a16:creationId xmlns:a16="http://schemas.microsoft.com/office/drawing/2014/main" id="{045F38AF-D798-2225-9A05-30ACCD0E652E}"/>
            </a:ext>
          </a:extLst>
        </xdr:cNvPr>
        <xdr:cNvSpPr txBox="1">
          <a:spLocks noChangeArrowheads="1"/>
        </xdr:cNvSpPr>
      </xdr:nvSpPr>
      <xdr:spPr bwMode="auto">
        <a:xfrm>
          <a:off x="10477500" y="12984480"/>
          <a:ext cx="14478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</a:t>
          </a:r>
        </a:p>
      </xdr:txBody>
    </xdr:sp>
    <xdr:clientData/>
  </xdr:twoCellAnchor>
  <xdr:twoCellAnchor editAs="oneCell">
    <xdr:from>
      <xdr:col>13</xdr:col>
      <xdr:colOff>1874520</xdr:colOff>
      <xdr:row>76</xdr:row>
      <xdr:rowOff>129540</xdr:rowOff>
    </xdr:from>
    <xdr:to>
      <xdr:col>14</xdr:col>
      <xdr:colOff>167640</xdr:colOff>
      <xdr:row>80</xdr:row>
      <xdr:rowOff>160020</xdr:rowOff>
    </xdr:to>
    <xdr:pic>
      <xdr:nvPicPr>
        <xdr:cNvPr id="4288" name="Picture 192">
          <a:extLst>
            <a:ext uri="{FF2B5EF4-FFF2-40B4-BE49-F238E27FC236}">
              <a16:creationId xmlns:a16="http://schemas.microsoft.com/office/drawing/2014/main" id="{D53A87DA-B159-F2DC-3844-0F2E21DEB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3761720"/>
          <a:ext cx="16764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2080260</xdr:colOff>
      <xdr:row>76</xdr:row>
      <xdr:rowOff>160020</xdr:rowOff>
    </xdr:from>
    <xdr:to>
      <xdr:col>14</xdr:col>
      <xdr:colOff>167640</xdr:colOff>
      <xdr:row>81</xdr:row>
      <xdr:rowOff>22860</xdr:rowOff>
    </xdr:to>
    <xdr:pic>
      <xdr:nvPicPr>
        <xdr:cNvPr id="4289" name="Picture 193">
          <a:extLst>
            <a:ext uri="{FF2B5EF4-FFF2-40B4-BE49-F238E27FC236}">
              <a16:creationId xmlns:a16="http://schemas.microsoft.com/office/drawing/2014/main" id="{EA0382A0-E969-088F-24AC-5F88628C6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3792200"/>
          <a:ext cx="16764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1905000</xdr:colOff>
      <xdr:row>81</xdr:row>
      <xdr:rowOff>22860</xdr:rowOff>
    </xdr:from>
    <xdr:to>
      <xdr:col>14</xdr:col>
      <xdr:colOff>91440</xdr:colOff>
      <xdr:row>83</xdr:row>
      <xdr:rowOff>60960</xdr:rowOff>
    </xdr:to>
    <xdr:pic>
      <xdr:nvPicPr>
        <xdr:cNvPr id="4290" name="Picture 194">
          <a:extLst>
            <a:ext uri="{FF2B5EF4-FFF2-40B4-BE49-F238E27FC236}">
              <a16:creationId xmlns:a16="http://schemas.microsoft.com/office/drawing/2014/main" id="{1453C44F-2BE3-ACC9-12EB-D91A76D30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4493240"/>
          <a:ext cx="9144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15</xdr:col>
      <xdr:colOff>30480</xdr:colOff>
      <xdr:row>76</xdr:row>
      <xdr:rowOff>137160</xdr:rowOff>
    </xdr:from>
    <xdr:to>
      <xdr:col>15</xdr:col>
      <xdr:colOff>198120</xdr:colOff>
      <xdr:row>81</xdr:row>
      <xdr:rowOff>0</xdr:rowOff>
    </xdr:to>
    <xdr:pic>
      <xdr:nvPicPr>
        <xdr:cNvPr id="4291" name="Picture 195">
          <a:extLst>
            <a:ext uri="{FF2B5EF4-FFF2-40B4-BE49-F238E27FC236}">
              <a16:creationId xmlns:a16="http://schemas.microsoft.com/office/drawing/2014/main" id="{0731D7EB-0BE8-9916-BA4C-633F324BA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9360" y="13769340"/>
          <a:ext cx="16764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15</xdr:col>
      <xdr:colOff>243840</xdr:colOff>
      <xdr:row>76</xdr:row>
      <xdr:rowOff>137160</xdr:rowOff>
    </xdr:from>
    <xdr:to>
      <xdr:col>15</xdr:col>
      <xdr:colOff>411480</xdr:colOff>
      <xdr:row>81</xdr:row>
      <xdr:rowOff>0</xdr:rowOff>
    </xdr:to>
    <xdr:pic>
      <xdr:nvPicPr>
        <xdr:cNvPr id="4292" name="Picture 196">
          <a:extLst>
            <a:ext uri="{FF2B5EF4-FFF2-40B4-BE49-F238E27FC236}">
              <a16:creationId xmlns:a16="http://schemas.microsoft.com/office/drawing/2014/main" id="{67718A94-2650-2FBE-2B5B-D22CD930C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2720" y="13769340"/>
          <a:ext cx="16764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15</xdr:col>
      <xdr:colOff>586740</xdr:colOff>
      <xdr:row>78</xdr:row>
      <xdr:rowOff>0</xdr:rowOff>
    </xdr:from>
    <xdr:to>
      <xdr:col>15</xdr:col>
      <xdr:colOff>701040</xdr:colOff>
      <xdr:row>80</xdr:row>
      <xdr:rowOff>160020</xdr:rowOff>
    </xdr:to>
    <xdr:pic>
      <xdr:nvPicPr>
        <xdr:cNvPr id="4293" name="Picture 197">
          <a:extLst>
            <a:ext uri="{FF2B5EF4-FFF2-40B4-BE49-F238E27FC236}">
              <a16:creationId xmlns:a16="http://schemas.microsoft.com/office/drawing/2014/main" id="{0CB5EA03-6FED-8DD2-A3D5-3F17FFE2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5620" y="13967460"/>
          <a:ext cx="114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2087880</xdr:colOff>
      <xdr:row>81</xdr:row>
      <xdr:rowOff>7620</xdr:rowOff>
    </xdr:from>
    <xdr:to>
      <xdr:col>14</xdr:col>
      <xdr:colOff>99060</xdr:colOff>
      <xdr:row>83</xdr:row>
      <xdr:rowOff>91440</xdr:rowOff>
    </xdr:to>
    <xdr:pic>
      <xdr:nvPicPr>
        <xdr:cNvPr id="4294" name="Picture 198">
          <a:extLst>
            <a:ext uri="{FF2B5EF4-FFF2-40B4-BE49-F238E27FC236}">
              <a16:creationId xmlns:a16="http://schemas.microsoft.com/office/drawing/2014/main" id="{A18B9119-7325-E300-A318-BB85DC0DA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4478000"/>
          <a:ext cx="9906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15</xdr:col>
      <xdr:colOff>45720</xdr:colOff>
      <xdr:row>81</xdr:row>
      <xdr:rowOff>38100</xdr:rowOff>
    </xdr:from>
    <xdr:to>
      <xdr:col>15</xdr:col>
      <xdr:colOff>137160</xdr:colOff>
      <xdr:row>83</xdr:row>
      <xdr:rowOff>76200</xdr:rowOff>
    </xdr:to>
    <xdr:pic>
      <xdr:nvPicPr>
        <xdr:cNvPr id="4295" name="Picture 199">
          <a:extLst>
            <a:ext uri="{FF2B5EF4-FFF2-40B4-BE49-F238E27FC236}">
              <a16:creationId xmlns:a16="http://schemas.microsoft.com/office/drawing/2014/main" id="{10067890-9742-7660-E3EA-7C8738A3F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14508480"/>
          <a:ext cx="9144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15</xdr:col>
      <xdr:colOff>243840</xdr:colOff>
      <xdr:row>81</xdr:row>
      <xdr:rowOff>0</xdr:rowOff>
    </xdr:from>
    <xdr:to>
      <xdr:col>15</xdr:col>
      <xdr:colOff>335280</xdr:colOff>
      <xdr:row>83</xdr:row>
      <xdr:rowOff>38100</xdr:rowOff>
    </xdr:to>
    <xdr:pic>
      <xdr:nvPicPr>
        <xdr:cNvPr id="4296" name="Picture 200">
          <a:extLst>
            <a:ext uri="{FF2B5EF4-FFF2-40B4-BE49-F238E27FC236}">
              <a16:creationId xmlns:a16="http://schemas.microsoft.com/office/drawing/2014/main" id="{71522E85-B69F-0C0B-DC5B-24AA5BBB3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2720" y="14470380"/>
          <a:ext cx="9144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15</xdr:col>
      <xdr:colOff>381000</xdr:colOff>
      <xdr:row>80</xdr:row>
      <xdr:rowOff>137160</xdr:rowOff>
    </xdr:from>
    <xdr:to>
      <xdr:col>15</xdr:col>
      <xdr:colOff>480060</xdr:colOff>
      <xdr:row>83</xdr:row>
      <xdr:rowOff>45720</xdr:rowOff>
    </xdr:to>
    <xdr:pic>
      <xdr:nvPicPr>
        <xdr:cNvPr id="4297" name="Picture 201">
          <a:extLst>
            <a:ext uri="{FF2B5EF4-FFF2-40B4-BE49-F238E27FC236}">
              <a16:creationId xmlns:a16="http://schemas.microsoft.com/office/drawing/2014/main" id="{DFE8E881-BB60-529C-83FE-91044D521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9880" y="14439900"/>
          <a:ext cx="9906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8</xdr:col>
      <xdr:colOff>381000</xdr:colOff>
      <xdr:row>101</xdr:row>
      <xdr:rowOff>0</xdr:rowOff>
    </xdr:from>
    <xdr:to>
      <xdr:col>11</xdr:col>
      <xdr:colOff>1066800</xdr:colOff>
      <xdr:row>105</xdr:row>
      <xdr:rowOff>38100</xdr:rowOff>
    </xdr:to>
    <xdr:sp macro="" textlink="">
      <xdr:nvSpPr>
        <xdr:cNvPr id="4298" name="Freeform 202">
          <a:extLst>
            <a:ext uri="{FF2B5EF4-FFF2-40B4-BE49-F238E27FC236}">
              <a16:creationId xmlns:a16="http://schemas.microsoft.com/office/drawing/2014/main" id="{6EDD2A08-E508-E767-1AE9-D35C65718566}"/>
            </a:ext>
          </a:extLst>
        </xdr:cNvPr>
        <xdr:cNvSpPr>
          <a:spLocks/>
        </xdr:cNvSpPr>
      </xdr:nvSpPr>
      <xdr:spPr bwMode="auto">
        <a:xfrm>
          <a:off x="3962400" y="17823180"/>
          <a:ext cx="2141220" cy="708660"/>
        </a:xfrm>
        <a:custGeom>
          <a:avLst/>
          <a:gdLst>
            <a:gd name="T0" fmla="*/ 0 w 165"/>
            <a:gd name="T1" fmla="*/ 0 h 54"/>
            <a:gd name="T2" fmla="*/ 23 w 165"/>
            <a:gd name="T3" fmla="*/ 1 h 54"/>
            <a:gd name="T4" fmla="*/ 34 w 165"/>
            <a:gd name="T5" fmla="*/ 8 h 54"/>
            <a:gd name="T6" fmla="*/ 40 w 165"/>
            <a:gd name="T7" fmla="*/ 16 h 54"/>
            <a:gd name="T8" fmla="*/ 50 w 165"/>
            <a:gd name="T9" fmla="*/ 23 h 54"/>
            <a:gd name="T10" fmla="*/ 77 w 165"/>
            <a:gd name="T11" fmla="*/ 36 h 54"/>
            <a:gd name="T12" fmla="*/ 121 w 165"/>
            <a:gd name="T13" fmla="*/ 44 h 54"/>
            <a:gd name="T14" fmla="*/ 165 w 165"/>
            <a:gd name="T15" fmla="*/ 54 h 5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165" h="54">
              <a:moveTo>
                <a:pt x="0" y="0"/>
              </a:moveTo>
              <a:cubicBezTo>
                <a:pt x="8" y="0"/>
                <a:pt x="15" y="0"/>
                <a:pt x="23" y="1"/>
              </a:cubicBezTo>
              <a:cubicBezTo>
                <a:pt x="27" y="2"/>
                <a:pt x="34" y="8"/>
                <a:pt x="34" y="8"/>
              </a:cubicBezTo>
              <a:cubicBezTo>
                <a:pt x="35" y="12"/>
                <a:pt x="37" y="14"/>
                <a:pt x="40" y="16"/>
              </a:cubicBezTo>
              <a:cubicBezTo>
                <a:pt x="42" y="21"/>
                <a:pt x="46" y="20"/>
                <a:pt x="50" y="23"/>
              </a:cubicBezTo>
              <a:cubicBezTo>
                <a:pt x="55" y="31"/>
                <a:pt x="69" y="33"/>
                <a:pt x="77" y="36"/>
              </a:cubicBezTo>
              <a:cubicBezTo>
                <a:pt x="82" y="50"/>
                <a:pt x="106" y="44"/>
                <a:pt x="121" y="44"/>
              </a:cubicBezTo>
              <a:cubicBezTo>
                <a:pt x="139" y="48"/>
                <a:pt x="144" y="54"/>
                <a:pt x="165" y="54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12</xdr:col>
      <xdr:colOff>975360</xdr:colOff>
      <xdr:row>68</xdr:row>
      <xdr:rowOff>106680</xdr:rowOff>
    </xdr:from>
    <xdr:to>
      <xdr:col>12</xdr:col>
      <xdr:colOff>1173480</xdr:colOff>
      <xdr:row>72</xdr:row>
      <xdr:rowOff>45720</xdr:rowOff>
    </xdr:to>
    <xdr:pic>
      <xdr:nvPicPr>
        <xdr:cNvPr id="4299" name="Picture 203">
          <a:extLst>
            <a:ext uri="{FF2B5EF4-FFF2-40B4-BE49-F238E27FC236}">
              <a16:creationId xmlns:a16="http://schemas.microsoft.com/office/drawing/2014/main" id="{D4BAA397-8930-17B8-6C76-A452E347E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340" y="12397740"/>
          <a:ext cx="19812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12</xdr:col>
      <xdr:colOff>1219200</xdr:colOff>
      <xdr:row>68</xdr:row>
      <xdr:rowOff>144780</xdr:rowOff>
    </xdr:from>
    <xdr:to>
      <xdr:col>13</xdr:col>
      <xdr:colOff>0</xdr:colOff>
      <xdr:row>72</xdr:row>
      <xdr:rowOff>91440</xdr:rowOff>
    </xdr:to>
    <xdr:pic>
      <xdr:nvPicPr>
        <xdr:cNvPr id="4300" name="Picture 204">
          <a:extLst>
            <a:ext uri="{FF2B5EF4-FFF2-40B4-BE49-F238E27FC236}">
              <a16:creationId xmlns:a16="http://schemas.microsoft.com/office/drawing/2014/main" id="{40F1CB1C-D614-57FA-DD28-3ABEA214E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6180" y="12435840"/>
          <a:ext cx="19812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76200</xdr:colOff>
      <xdr:row>69</xdr:row>
      <xdr:rowOff>68580</xdr:rowOff>
    </xdr:from>
    <xdr:to>
      <xdr:col>13</xdr:col>
      <xdr:colOff>205740</xdr:colOff>
      <xdr:row>71</xdr:row>
      <xdr:rowOff>137160</xdr:rowOff>
    </xdr:to>
    <xdr:pic>
      <xdr:nvPicPr>
        <xdr:cNvPr id="4301" name="Picture 205">
          <a:extLst>
            <a:ext uri="{FF2B5EF4-FFF2-40B4-BE49-F238E27FC236}">
              <a16:creationId xmlns:a16="http://schemas.microsoft.com/office/drawing/2014/main" id="{D8BA588B-DB73-6613-5037-E7874A672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12527280"/>
          <a:ext cx="12954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228600</xdr:colOff>
      <xdr:row>69</xdr:row>
      <xdr:rowOff>91440</xdr:rowOff>
    </xdr:from>
    <xdr:to>
      <xdr:col>13</xdr:col>
      <xdr:colOff>358140</xdr:colOff>
      <xdr:row>71</xdr:row>
      <xdr:rowOff>160020</xdr:rowOff>
    </xdr:to>
    <xdr:pic>
      <xdr:nvPicPr>
        <xdr:cNvPr id="4302" name="Picture 206">
          <a:extLst>
            <a:ext uri="{FF2B5EF4-FFF2-40B4-BE49-F238E27FC236}">
              <a16:creationId xmlns:a16="http://schemas.microsoft.com/office/drawing/2014/main" id="{6696F323-9DDD-504E-71EB-7B275C143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12550140"/>
          <a:ext cx="12954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396240</xdr:colOff>
      <xdr:row>70</xdr:row>
      <xdr:rowOff>7620</xdr:rowOff>
    </xdr:from>
    <xdr:to>
      <xdr:col>14</xdr:col>
      <xdr:colOff>0</xdr:colOff>
      <xdr:row>72</xdr:row>
      <xdr:rowOff>7620</xdr:rowOff>
    </xdr:to>
    <xdr:pic>
      <xdr:nvPicPr>
        <xdr:cNvPr id="4303" name="Picture 207">
          <a:extLst>
            <a:ext uri="{FF2B5EF4-FFF2-40B4-BE49-F238E27FC236}">
              <a16:creationId xmlns:a16="http://schemas.microsoft.com/office/drawing/2014/main" id="{9DEAF511-4A17-8DE8-DC99-CAE269764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0540" y="12633960"/>
          <a:ext cx="10668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533400</xdr:colOff>
      <xdr:row>69</xdr:row>
      <xdr:rowOff>160020</xdr:rowOff>
    </xdr:from>
    <xdr:to>
      <xdr:col>14</xdr:col>
      <xdr:colOff>106680</xdr:colOff>
      <xdr:row>71</xdr:row>
      <xdr:rowOff>160020</xdr:rowOff>
    </xdr:to>
    <xdr:pic>
      <xdr:nvPicPr>
        <xdr:cNvPr id="4304" name="Picture 208">
          <a:extLst>
            <a:ext uri="{FF2B5EF4-FFF2-40B4-BE49-F238E27FC236}">
              <a16:creationId xmlns:a16="http://schemas.microsoft.com/office/drawing/2014/main" id="{30991DD1-17B1-008D-7C62-A6B7F11DF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2618720"/>
          <a:ext cx="10668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13</xdr:col>
      <xdr:colOff>45720</xdr:colOff>
      <xdr:row>67</xdr:row>
      <xdr:rowOff>38100</xdr:rowOff>
    </xdr:from>
    <xdr:to>
      <xdr:col>13</xdr:col>
      <xdr:colOff>297180</xdr:colOff>
      <xdr:row>68</xdr:row>
      <xdr:rowOff>22860</xdr:rowOff>
    </xdr:to>
    <xdr:sp macro="" textlink="">
      <xdr:nvSpPr>
        <xdr:cNvPr id="4305" name="Text Box 209">
          <a:extLst>
            <a:ext uri="{FF2B5EF4-FFF2-40B4-BE49-F238E27FC236}">
              <a16:creationId xmlns:a16="http://schemas.microsoft.com/office/drawing/2014/main" id="{F759B1AC-6905-60DD-7348-E8D71D3F44F9}"/>
            </a:ext>
          </a:extLst>
        </xdr:cNvPr>
        <xdr:cNvSpPr txBox="1">
          <a:spLocks noChangeArrowheads="1"/>
        </xdr:cNvSpPr>
      </xdr:nvSpPr>
      <xdr:spPr bwMode="auto">
        <a:xfrm>
          <a:off x="7780020" y="12161520"/>
          <a:ext cx="25146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BAh</a:t>
          </a:r>
        </a:p>
      </xdr:txBody>
    </xdr:sp>
    <xdr:clientData/>
  </xdr:twoCellAnchor>
  <xdr:twoCellAnchor editAs="oneCell">
    <xdr:from>
      <xdr:col>12</xdr:col>
      <xdr:colOff>998220</xdr:colOff>
      <xdr:row>73</xdr:row>
      <xdr:rowOff>91440</xdr:rowOff>
    </xdr:from>
    <xdr:to>
      <xdr:col>12</xdr:col>
      <xdr:colOff>1287780</xdr:colOff>
      <xdr:row>78</xdr:row>
      <xdr:rowOff>30480</xdr:rowOff>
    </xdr:to>
    <xdr:pic>
      <xdr:nvPicPr>
        <xdr:cNvPr id="4306" name="Picture 210">
          <a:extLst>
            <a:ext uri="{FF2B5EF4-FFF2-40B4-BE49-F238E27FC236}">
              <a16:creationId xmlns:a16="http://schemas.microsoft.com/office/drawing/2014/main" id="{8AA43254-E4D9-63EA-90CB-8ED732150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220700"/>
          <a:ext cx="289560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12</xdr:col>
      <xdr:colOff>1257300</xdr:colOff>
      <xdr:row>73</xdr:row>
      <xdr:rowOff>121920</xdr:rowOff>
    </xdr:from>
    <xdr:to>
      <xdr:col>13</xdr:col>
      <xdr:colOff>137160</xdr:colOff>
      <xdr:row>78</xdr:row>
      <xdr:rowOff>60960</xdr:rowOff>
    </xdr:to>
    <xdr:pic>
      <xdr:nvPicPr>
        <xdr:cNvPr id="4307" name="Picture 211">
          <a:extLst>
            <a:ext uri="{FF2B5EF4-FFF2-40B4-BE49-F238E27FC236}">
              <a16:creationId xmlns:a16="http://schemas.microsoft.com/office/drawing/2014/main" id="{298AB7BA-661B-08F2-869B-F28E7D120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4280" y="13251180"/>
          <a:ext cx="297180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160020</xdr:colOff>
      <xdr:row>74</xdr:row>
      <xdr:rowOff>76200</xdr:rowOff>
    </xdr:from>
    <xdr:to>
      <xdr:col>13</xdr:col>
      <xdr:colOff>365760</xdr:colOff>
      <xdr:row>77</xdr:row>
      <xdr:rowOff>121920</xdr:rowOff>
    </xdr:to>
    <xdr:pic>
      <xdr:nvPicPr>
        <xdr:cNvPr id="4308" name="Picture 212">
          <a:extLst>
            <a:ext uri="{FF2B5EF4-FFF2-40B4-BE49-F238E27FC236}">
              <a16:creationId xmlns:a16="http://schemas.microsoft.com/office/drawing/2014/main" id="{91254243-4FBC-AA4E-FE20-CDF5D6EC6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4320" y="13373100"/>
          <a:ext cx="20574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365760</xdr:colOff>
      <xdr:row>74</xdr:row>
      <xdr:rowOff>106680</xdr:rowOff>
    </xdr:from>
    <xdr:to>
      <xdr:col>14</xdr:col>
      <xdr:colOff>68580</xdr:colOff>
      <xdr:row>77</xdr:row>
      <xdr:rowOff>144780</xdr:rowOff>
    </xdr:to>
    <xdr:pic>
      <xdr:nvPicPr>
        <xdr:cNvPr id="4309" name="Picture 213">
          <a:extLst>
            <a:ext uri="{FF2B5EF4-FFF2-40B4-BE49-F238E27FC236}">
              <a16:creationId xmlns:a16="http://schemas.microsoft.com/office/drawing/2014/main" id="{B170E4BD-C655-8E7F-AA6D-C1D8A5AA1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0060" y="13403580"/>
          <a:ext cx="20574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701040</xdr:colOff>
      <xdr:row>75</xdr:row>
      <xdr:rowOff>91440</xdr:rowOff>
    </xdr:from>
    <xdr:to>
      <xdr:col>14</xdr:col>
      <xdr:colOff>137160</xdr:colOff>
      <xdr:row>77</xdr:row>
      <xdr:rowOff>106680</xdr:rowOff>
    </xdr:to>
    <xdr:pic>
      <xdr:nvPicPr>
        <xdr:cNvPr id="4310" name="Picture 214">
          <a:extLst>
            <a:ext uri="{FF2B5EF4-FFF2-40B4-BE49-F238E27FC236}">
              <a16:creationId xmlns:a16="http://schemas.microsoft.com/office/drawing/2014/main" id="{22BEE601-5121-DE38-57F2-A32B013A7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3555980"/>
          <a:ext cx="137160" cy="350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861060</xdr:colOff>
      <xdr:row>75</xdr:row>
      <xdr:rowOff>99060</xdr:rowOff>
    </xdr:from>
    <xdr:to>
      <xdr:col>14</xdr:col>
      <xdr:colOff>129540</xdr:colOff>
      <xdr:row>77</xdr:row>
      <xdr:rowOff>106680</xdr:rowOff>
    </xdr:to>
    <xdr:pic>
      <xdr:nvPicPr>
        <xdr:cNvPr id="4311" name="Picture 215">
          <a:extLst>
            <a:ext uri="{FF2B5EF4-FFF2-40B4-BE49-F238E27FC236}">
              <a16:creationId xmlns:a16="http://schemas.microsoft.com/office/drawing/2014/main" id="{37E11999-1166-AC68-BD96-64C123F15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3563600"/>
          <a:ext cx="12954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13</xdr:col>
      <xdr:colOff>228600</xdr:colOff>
      <xdr:row>72</xdr:row>
      <xdr:rowOff>144780</xdr:rowOff>
    </xdr:from>
    <xdr:to>
      <xdr:col>13</xdr:col>
      <xdr:colOff>472440</xdr:colOff>
      <xdr:row>73</xdr:row>
      <xdr:rowOff>129540</xdr:rowOff>
    </xdr:to>
    <xdr:sp macro="" textlink="">
      <xdr:nvSpPr>
        <xdr:cNvPr id="4312" name="Text Box 216">
          <a:extLst>
            <a:ext uri="{FF2B5EF4-FFF2-40B4-BE49-F238E27FC236}">
              <a16:creationId xmlns:a16="http://schemas.microsoft.com/office/drawing/2014/main" id="{CAB1104A-304F-3EC2-9E80-A915D9AD1C3D}"/>
            </a:ext>
          </a:extLst>
        </xdr:cNvPr>
        <xdr:cNvSpPr txBox="1">
          <a:spLocks noChangeArrowheads="1"/>
        </xdr:cNvSpPr>
      </xdr:nvSpPr>
      <xdr:spPr bwMode="auto">
        <a:xfrm>
          <a:off x="7962900" y="13106400"/>
          <a:ext cx="2438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</a:t>
          </a:r>
        </a:p>
      </xdr:txBody>
    </xdr:sp>
    <xdr:clientData/>
  </xdr:twoCellAnchor>
  <xdr:twoCellAnchor editAs="oneCell">
    <xdr:from>
      <xdr:col>12</xdr:col>
      <xdr:colOff>1028700</xdr:colOff>
      <xdr:row>78</xdr:row>
      <xdr:rowOff>144780</xdr:rowOff>
    </xdr:from>
    <xdr:to>
      <xdr:col>12</xdr:col>
      <xdr:colOff>1219200</xdr:colOff>
      <xdr:row>83</xdr:row>
      <xdr:rowOff>7620</xdr:rowOff>
    </xdr:to>
    <xdr:pic>
      <xdr:nvPicPr>
        <xdr:cNvPr id="4313" name="Picture 217">
          <a:extLst>
            <a:ext uri="{FF2B5EF4-FFF2-40B4-BE49-F238E27FC236}">
              <a16:creationId xmlns:a16="http://schemas.microsoft.com/office/drawing/2014/main" id="{690FEF50-A0F6-F2B2-6B86-B4F8B6836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5680" y="14112240"/>
          <a:ext cx="19050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12</xdr:col>
      <xdr:colOff>1219200</xdr:colOff>
      <xdr:row>78</xdr:row>
      <xdr:rowOff>160020</xdr:rowOff>
    </xdr:from>
    <xdr:to>
      <xdr:col>13</xdr:col>
      <xdr:colOff>0</xdr:colOff>
      <xdr:row>83</xdr:row>
      <xdr:rowOff>22860</xdr:rowOff>
    </xdr:to>
    <xdr:pic>
      <xdr:nvPicPr>
        <xdr:cNvPr id="4314" name="Picture 218">
          <a:extLst>
            <a:ext uri="{FF2B5EF4-FFF2-40B4-BE49-F238E27FC236}">
              <a16:creationId xmlns:a16="http://schemas.microsoft.com/office/drawing/2014/main" id="{78ACAFA7-A38A-432C-9B65-471875991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6180" y="14127480"/>
          <a:ext cx="19812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22860</xdr:colOff>
      <xdr:row>80</xdr:row>
      <xdr:rowOff>0</xdr:rowOff>
    </xdr:from>
    <xdr:to>
      <xdr:col>13</xdr:col>
      <xdr:colOff>167640</xdr:colOff>
      <xdr:row>83</xdr:row>
      <xdr:rowOff>22860</xdr:rowOff>
    </xdr:to>
    <xdr:pic>
      <xdr:nvPicPr>
        <xdr:cNvPr id="4315" name="Picture 219">
          <a:extLst>
            <a:ext uri="{FF2B5EF4-FFF2-40B4-BE49-F238E27FC236}">
              <a16:creationId xmlns:a16="http://schemas.microsoft.com/office/drawing/2014/main" id="{2E460FEA-DCD3-AAE2-9018-CB41BD82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7160" y="14302740"/>
          <a:ext cx="144780" cy="52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198120</xdr:colOff>
      <xdr:row>79</xdr:row>
      <xdr:rowOff>160020</xdr:rowOff>
    </xdr:from>
    <xdr:to>
      <xdr:col>13</xdr:col>
      <xdr:colOff>342900</xdr:colOff>
      <xdr:row>83</xdr:row>
      <xdr:rowOff>7620</xdr:rowOff>
    </xdr:to>
    <xdr:pic>
      <xdr:nvPicPr>
        <xdr:cNvPr id="4316" name="Picture 220">
          <a:extLst>
            <a:ext uri="{FF2B5EF4-FFF2-40B4-BE49-F238E27FC236}">
              <a16:creationId xmlns:a16="http://schemas.microsoft.com/office/drawing/2014/main" id="{3DE5D603-7A29-E535-3930-F44AE825C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14295120"/>
          <a:ext cx="144780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457200</xdr:colOff>
      <xdr:row>80</xdr:row>
      <xdr:rowOff>129540</xdr:rowOff>
    </xdr:from>
    <xdr:to>
      <xdr:col>14</xdr:col>
      <xdr:colOff>60960</xdr:colOff>
      <xdr:row>83</xdr:row>
      <xdr:rowOff>7620</xdr:rowOff>
    </xdr:to>
    <xdr:pic>
      <xdr:nvPicPr>
        <xdr:cNvPr id="4317" name="Picture 221">
          <a:extLst>
            <a:ext uri="{FF2B5EF4-FFF2-40B4-BE49-F238E27FC236}">
              <a16:creationId xmlns:a16="http://schemas.microsoft.com/office/drawing/2014/main" id="{476565F0-D214-A77E-EF30-18AC33D7C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4432280"/>
          <a:ext cx="10668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579120</xdr:colOff>
      <xdr:row>80</xdr:row>
      <xdr:rowOff>121920</xdr:rowOff>
    </xdr:from>
    <xdr:to>
      <xdr:col>14</xdr:col>
      <xdr:colOff>106680</xdr:colOff>
      <xdr:row>83</xdr:row>
      <xdr:rowOff>0</xdr:rowOff>
    </xdr:to>
    <xdr:pic>
      <xdr:nvPicPr>
        <xdr:cNvPr id="4318" name="Picture 222">
          <a:extLst>
            <a:ext uri="{FF2B5EF4-FFF2-40B4-BE49-F238E27FC236}">
              <a16:creationId xmlns:a16="http://schemas.microsoft.com/office/drawing/2014/main" id="{78288A0F-7560-5B01-68FA-37B7A095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4424660"/>
          <a:ext cx="10668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13</xdr:col>
      <xdr:colOff>60960</xdr:colOff>
      <xdr:row>78</xdr:row>
      <xdr:rowOff>30480</xdr:rowOff>
    </xdr:from>
    <xdr:to>
      <xdr:col>13</xdr:col>
      <xdr:colOff>327660</xdr:colOff>
      <xdr:row>79</xdr:row>
      <xdr:rowOff>7620</xdr:rowOff>
    </xdr:to>
    <xdr:sp macro="" textlink="">
      <xdr:nvSpPr>
        <xdr:cNvPr id="4319" name="Text Box 223">
          <a:extLst>
            <a:ext uri="{FF2B5EF4-FFF2-40B4-BE49-F238E27FC236}">
              <a16:creationId xmlns:a16="http://schemas.microsoft.com/office/drawing/2014/main" id="{B9938250-BC64-BE09-8A05-A273978B3BF3}"/>
            </a:ext>
          </a:extLst>
        </xdr:cNvPr>
        <xdr:cNvSpPr txBox="1">
          <a:spLocks noChangeArrowheads="1"/>
        </xdr:cNvSpPr>
      </xdr:nvSpPr>
      <xdr:spPr bwMode="auto">
        <a:xfrm>
          <a:off x="7795260" y="13997940"/>
          <a:ext cx="2667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VoBe</a:t>
          </a:r>
        </a:p>
      </xdr:txBody>
    </xdr:sp>
    <xdr:clientData/>
  </xdr:twoCellAnchor>
  <xdr:twoCellAnchor>
    <xdr:from>
      <xdr:col>13</xdr:col>
      <xdr:colOff>541020</xdr:colOff>
      <xdr:row>78</xdr:row>
      <xdr:rowOff>99060</xdr:rowOff>
    </xdr:from>
    <xdr:to>
      <xdr:col>13</xdr:col>
      <xdr:colOff>792480</xdr:colOff>
      <xdr:row>79</xdr:row>
      <xdr:rowOff>76200</xdr:rowOff>
    </xdr:to>
    <xdr:sp macro="" textlink="">
      <xdr:nvSpPr>
        <xdr:cNvPr id="4320" name="Text Box 224">
          <a:extLst>
            <a:ext uri="{FF2B5EF4-FFF2-40B4-BE49-F238E27FC236}">
              <a16:creationId xmlns:a16="http://schemas.microsoft.com/office/drawing/2014/main" id="{97EB0B4C-314F-681D-4E3A-671A5121B3EE}"/>
            </a:ext>
          </a:extLst>
        </xdr:cNvPr>
        <xdr:cNvSpPr txBox="1">
          <a:spLocks noChangeArrowheads="1"/>
        </xdr:cNvSpPr>
      </xdr:nvSpPr>
      <xdr:spPr bwMode="auto">
        <a:xfrm>
          <a:off x="8237220" y="140665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</a:t>
          </a:r>
        </a:p>
      </xdr:txBody>
    </xdr:sp>
    <xdr:clientData/>
  </xdr:twoCellAnchor>
  <xdr:twoCellAnchor editAs="oneCell">
    <xdr:from>
      <xdr:col>12</xdr:col>
      <xdr:colOff>1135380</xdr:colOff>
      <xdr:row>85</xdr:row>
      <xdr:rowOff>129540</xdr:rowOff>
    </xdr:from>
    <xdr:to>
      <xdr:col>12</xdr:col>
      <xdr:colOff>1310640</xdr:colOff>
      <xdr:row>87</xdr:row>
      <xdr:rowOff>121920</xdr:rowOff>
    </xdr:to>
    <xdr:pic>
      <xdr:nvPicPr>
        <xdr:cNvPr id="4321" name="Picture 225">
          <a:extLst>
            <a:ext uri="{FF2B5EF4-FFF2-40B4-BE49-F238E27FC236}">
              <a16:creationId xmlns:a16="http://schemas.microsoft.com/office/drawing/2014/main" id="{E189870B-61A2-8D8E-4E9A-A9A68A14B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2360" y="15270480"/>
          <a:ext cx="17526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12</xdr:col>
      <xdr:colOff>1318260</xdr:colOff>
      <xdr:row>86</xdr:row>
      <xdr:rowOff>68580</xdr:rowOff>
    </xdr:from>
    <xdr:to>
      <xdr:col>13</xdr:col>
      <xdr:colOff>7620</xdr:colOff>
      <xdr:row>87</xdr:row>
      <xdr:rowOff>99060</xdr:rowOff>
    </xdr:to>
    <xdr:pic>
      <xdr:nvPicPr>
        <xdr:cNvPr id="4322" name="Picture 226">
          <a:extLst>
            <a:ext uri="{FF2B5EF4-FFF2-40B4-BE49-F238E27FC236}">
              <a16:creationId xmlns:a16="http://schemas.microsoft.com/office/drawing/2014/main" id="{6B7483BD-C061-C3D8-9E24-9F8A71E2C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5240" y="15377160"/>
          <a:ext cx="10668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7620</xdr:colOff>
      <xdr:row>86</xdr:row>
      <xdr:rowOff>60960</xdr:rowOff>
    </xdr:from>
    <xdr:to>
      <xdr:col>13</xdr:col>
      <xdr:colOff>121920</xdr:colOff>
      <xdr:row>87</xdr:row>
      <xdr:rowOff>91440</xdr:rowOff>
    </xdr:to>
    <xdr:pic>
      <xdr:nvPicPr>
        <xdr:cNvPr id="4323" name="Picture 227">
          <a:extLst>
            <a:ext uri="{FF2B5EF4-FFF2-40B4-BE49-F238E27FC236}">
              <a16:creationId xmlns:a16="http://schemas.microsoft.com/office/drawing/2014/main" id="{0D2E6A5B-E645-BF55-36EA-144301138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1920" y="15369540"/>
          <a:ext cx="11430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129540</xdr:colOff>
      <xdr:row>86</xdr:row>
      <xdr:rowOff>38100</xdr:rowOff>
    </xdr:from>
    <xdr:to>
      <xdr:col>13</xdr:col>
      <xdr:colOff>236220</xdr:colOff>
      <xdr:row>87</xdr:row>
      <xdr:rowOff>68580</xdr:rowOff>
    </xdr:to>
    <xdr:pic>
      <xdr:nvPicPr>
        <xdr:cNvPr id="4324" name="Picture 228">
          <a:extLst>
            <a:ext uri="{FF2B5EF4-FFF2-40B4-BE49-F238E27FC236}">
              <a16:creationId xmlns:a16="http://schemas.microsoft.com/office/drawing/2014/main" id="{595F18D0-D884-7AAA-FCC3-3CDD0C5C4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3840" y="15346680"/>
          <a:ext cx="10668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365760</xdr:colOff>
      <xdr:row>85</xdr:row>
      <xdr:rowOff>106680</xdr:rowOff>
    </xdr:from>
    <xdr:to>
      <xdr:col>14</xdr:col>
      <xdr:colOff>45720</xdr:colOff>
      <xdr:row>88</xdr:row>
      <xdr:rowOff>68580</xdr:rowOff>
    </xdr:to>
    <xdr:pic>
      <xdr:nvPicPr>
        <xdr:cNvPr id="4325" name="Picture 229">
          <a:extLst>
            <a:ext uri="{FF2B5EF4-FFF2-40B4-BE49-F238E27FC236}">
              <a16:creationId xmlns:a16="http://schemas.microsoft.com/office/drawing/2014/main" id="{55AC20A1-BF75-FD56-A345-B35EE8807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0060" y="15247620"/>
          <a:ext cx="182880" cy="46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647700</xdr:colOff>
      <xdr:row>84</xdr:row>
      <xdr:rowOff>129540</xdr:rowOff>
    </xdr:from>
    <xdr:to>
      <xdr:col>14</xdr:col>
      <xdr:colOff>213360</xdr:colOff>
      <xdr:row>88</xdr:row>
      <xdr:rowOff>0</xdr:rowOff>
    </xdr:to>
    <xdr:pic>
      <xdr:nvPicPr>
        <xdr:cNvPr id="4326" name="Picture 230">
          <a:extLst>
            <a:ext uri="{FF2B5EF4-FFF2-40B4-BE49-F238E27FC236}">
              <a16:creationId xmlns:a16="http://schemas.microsoft.com/office/drawing/2014/main" id="{34C58DE6-C55D-E343-C169-6BC595E0D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5102840"/>
          <a:ext cx="21336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7620</xdr:colOff>
      <xdr:row>88</xdr:row>
      <xdr:rowOff>60960</xdr:rowOff>
    </xdr:from>
    <xdr:to>
      <xdr:col>13</xdr:col>
      <xdr:colOff>327660</xdr:colOff>
      <xdr:row>93</xdr:row>
      <xdr:rowOff>0</xdr:rowOff>
    </xdr:to>
    <xdr:pic>
      <xdr:nvPicPr>
        <xdr:cNvPr id="4327" name="Picture 231">
          <a:extLst>
            <a:ext uri="{FF2B5EF4-FFF2-40B4-BE49-F238E27FC236}">
              <a16:creationId xmlns:a16="http://schemas.microsoft.com/office/drawing/2014/main" id="{F6EE25AE-B5B2-2B3F-E7DE-D977EE805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1920" y="15704820"/>
          <a:ext cx="320040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342900</xdr:colOff>
      <xdr:row>88</xdr:row>
      <xdr:rowOff>106680</xdr:rowOff>
    </xdr:from>
    <xdr:to>
      <xdr:col>14</xdr:col>
      <xdr:colOff>160020</xdr:colOff>
      <xdr:row>93</xdr:row>
      <xdr:rowOff>45720</xdr:rowOff>
    </xdr:to>
    <xdr:pic>
      <xdr:nvPicPr>
        <xdr:cNvPr id="4328" name="Picture 232">
          <a:extLst>
            <a:ext uri="{FF2B5EF4-FFF2-40B4-BE49-F238E27FC236}">
              <a16:creationId xmlns:a16="http://schemas.microsoft.com/office/drawing/2014/main" id="{C5158CA8-687B-687C-381B-888168620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5750540"/>
          <a:ext cx="320040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899160</xdr:colOff>
      <xdr:row>85</xdr:row>
      <xdr:rowOff>7620</xdr:rowOff>
    </xdr:from>
    <xdr:to>
      <xdr:col>14</xdr:col>
      <xdr:colOff>205740</xdr:colOff>
      <xdr:row>88</xdr:row>
      <xdr:rowOff>7620</xdr:rowOff>
    </xdr:to>
    <xdr:pic>
      <xdr:nvPicPr>
        <xdr:cNvPr id="4329" name="Picture 233">
          <a:extLst>
            <a:ext uri="{FF2B5EF4-FFF2-40B4-BE49-F238E27FC236}">
              <a16:creationId xmlns:a16="http://schemas.microsoft.com/office/drawing/2014/main" id="{5C31FED1-0074-080F-AC40-42206B0CA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5148560"/>
          <a:ext cx="205740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12</xdr:col>
      <xdr:colOff>1066800</xdr:colOff>
      <xdr:row>88</xdr:row>
      <xdr:rowOff>99060</xdr:rowOff>
    </xdr:from>
    <xdr:to>
      <xdr:col>12</xdr:col>
      <xdr:colOff>1379220</xdr:colOff>
      <xdr:row>93</xdr:row>
      <xdr:rowOff>38100</xdr:rowOff>
    </xdr:to>
    <xdr:pic>
      <xdr:nvPicPr>
        <xdr:cNvPr id="4330" name="Picture 234">
          <a:extLst>
            <a:ext uri="{FF2B5EF4-FFF2-40B4-BE49-F238E27FC236}">
              <a16:creationId xmlns:a16="http://schemas.microsoft.com/office/drawing/2014/main" id="{086FFDE4-11C6-7FA3-BDE4-B4E223CF8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3780" y="15742920"/>
          <a:ext cx="312420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662940</xdr:colOff>
      <xdr:row>89</xdr:row>
      <xdr:rowOff>22860</xdr:rowOff>
    </xdr:from>
    <xdr:to>
      <xdr:col>14</xdr:col>
      <xdr:colOff>312420</xdr:colOff>
      <xdr:row>93</xdr:row>
      <xdr:rowOff>129540</xdr:rowOff>
    </xdr:to>
    <xdr:pic>
      <xdr:nvPicPr>
        <xdr:cNvPr id="4331" name="Picture 235">
          <a:extLst>
            <a:ext uri="{FF2B5EF4-FFF2-40B4-BE49-F238E27FC236}">
              <a16:creationId xmlns:a16="http://schemas.microsoft.com/office/drawing/2014/main" id="{94A8F6E8-CE5C-92C9-14E8-776621109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5834360"/>
          <a:ext cx="312420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998220</xdr:colOff>
      <xdr:row>88</xdr:row>
      <xdr:rowOff>129540</xdr:rowOff>
    </xdr:from>
    <xdr:to>
      <xdr:col>14</xdr:col>
      <xdr:colOff>312420</xdr:colOff>
      <xdr:row>93</xdr:row>
      <xdr:rowOff>68580</xdr:rowOff>
    </xdr:to>
    <xdr:pic>
      <xdr:nvPicPr>
        <xdr:cNvPr id="4332" name="Picture 236">
          <a:extLst>
            <a:ext uri="{FF2B5EF4-FFF2-40B4-BE49-F238E27FC236}">
              <a16:creationId xmlns:a16="http://schemas.microsoft.com/office/drawing/2014/main" id="{EC6D2A2E-E9C2-EA3B-C8AF-3C09A57F2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5773400"/>
          <a:ext cx="312420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13</xdr:col>
      <xdr:colOff>167640</xdr:colOff>
      <xdr:row>87</xdr:row>
      <xdr:rowOff>106680</xdr:rowOff>
    </xdr:from>
    <xdr:to>
      <xdr:col>13</xdr:col>
      <xdr:colOff>411480</xdr:colOff>
      <xdr:row>88</xdr:row>
      <xdr:rowOff>91440</xdr:rowOff>
    </xdr:to>
    <xdr:sp macro="" textlink="">
      <xdr:nvSpPr>
        <xdr:cNvPr id="4333" name="Text Box 237">
          <a:extLst>
            <a:ext uri="{FF2B5EF4-FFF2-40B4-BE49-F238E27FC236}">
              <a16:creationId xmlns:a16="http://schemas.microsoft.com/office/drawing/2014/main" id="{76D41BBA-633E-A90D-C113-5AFC3839E285}"/>
            </a:ext>
          </a:extLst>
        </xdr:cNvPr>
        <xdr:cNvSpPr txBox="1">
          <a:spLocks noChangeArrowheads="1"/>
        </xdr:cNvSpPr>
      </xdr:nvSpPr>
      <xdr:spPr bwMode="auto">
        <a:xfrm>
          <a:off x="7901940" y="15582900"/>
          <a:ext cx="2438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Bu</a:t>
          </a:r>
        </a:p>
      </xdr:txBody>
    </xdr:sp>
    <xdr:clientData/>
  </xdr:twoCellAnchor>
  <xdr:twoCellAnchor>
    <xdr:from>
      <xdr:col>13</xdr:col>
      <xdr:colOff>2011680</xdr:colOff>
      <xdr:row>85</xdr:row>
      <xdr:rowOff>160020</xdr:rowOff>
    </xdr:from>
    <xdr:to>
      <xdr:col>15</xdr:col>
      <xdr:colOff>114300</xdr:colOff>
      <xdr:row>91</xdr:row>
      <xdr:rowOff>121920</xdr:rowOff>
    </xdr:to>
    <xdr:grpSp>
      <xdr:nvGrpSpPr>
        <xdr:cNvPr id="4334" name="Group 238">
          <a:extLst>
            <a:ext uri="{FF2B5EF4-FFF2-40B4-BE49-F238E27FC236}">
              <a16:creationId xmlns:a16="http://schemas.microsoft.com/office/drawing/2014/main" id="{64F07989-438F-D273-B05D-2356EE5802FA}"/>
            </a:ext>
          </a:extLst>
        </xdr:cNvPr>
        <xdr:cNvGrpSpPr>
          <a:grpSpLocks/>
        </xdr:cNvGrpSpPr>
      </xdr:nvGrpSpPr>
      <xdr:grpSpPr bwMode="auto">
        <a:xfrm>
          <a:off x="8237220" y="15300960"/>
          <a:ext cx="1965960" cy="967740"/>
          <a:chOff x="853" y="1380"/>
          <a:chExt cx="63" cy="98"/>
        </a:xfrm>
      </xdr:grpSpPr>
      <xdr:pic>
        <xdr:nvPicPr>
          <xdr:cNvPr id="4335" name="Picture 239">
            <a:extLst>
              <a:ext uri="{FF2B5EF4-FFF2-40B4-BE49-F238E27FC236}">
                <a16:creationId xmlns:a16="http://schemas.microsoft.com/office/drawing/2014/main" id="{E4D7CFD4-BAB1-6D16-5100-569E66EC3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3" y="1380"/>
            <a:ext cx="63" cy="4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36" name="Rectangle 240">
            <a:extLst>
              <a:ext uri="{FF2B5EF4-FFF2-40B4-BE49-F238E27FC236}">
                <a16:creationId xmlns:a16="http://schemas.microsoft.com/office/drawing/2014/main" id="{A39A2A06-925A-7422-AC08-E9FBDAF6A362}"/>
              </a:ext>
            </a:extLst>
          </xdr:cNvPr>
          <xdr:cNvSpPr>
            <a:spLocks noChangeArrowheads="1"/>
          </xdr:cNvSpPr>
        </xdr:nvSpPr>
        <xdr:spPr bwMode="auto">
          <a:xfrm>
            <a:off x="880" y="1401"/>
            <a:ext cx="9" cy="7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ln w="15875">
            <a:solidFill>
              <a:srgbClr xmlns:mc="http://schemas.openxmlformats.org/markup-compatibility/2006" xmlns:a14="http://schemas.microsoft.com/office/drawing/2010/main" val="FFCC00" mc:Ignorable="a14" a14:legacySpreadsheetColorIndex="51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129540</xdr:colOff>
      <xdr:row>86</xdr:row>
      <xdr:rowOff>68580</xdr:rowOff>
    </xdr:from>
    <xdr:to>
      <xdr:col>15</xdr:col>
      <xdr:colOff>556260</xdr:colOff>
      <xdr:row>92</xdr:row>
      <xdr:rowOff>30480</xdr:rowOff>
    </xdr:to>
    <xdr:grpSp>
      <xdr:nvGrpSpPr>
        <xdr:cNvPr id="4337" name="Group 241">
          <a:extLst>
            <a:ext uri="{FF2B5EF4-FFF2-40B4-BE49-F238E27FC236}">
              <a16:creationId xmlns:a16="http://schemas.microsoft.com/office/drawing/2014/main" id="{2C204F75-E1D5-FA34-D76E-B64B22B1C5CF}"/>
            </a:ext>
          </a:extLst>
        </xdr:cNvPr>
        <xdr:cNvGrpSpPr>
          <a:grpSpLocks/>
        </xdr:cNvGrpSpPr>
      </xdr:nvGrpSpPr>
      <xdr:grpSpPr bwMode="auto">
        <a:xfrm>
          <a:off x="10218420" y="15377160"/>
          <a:ext cx="426720" cy="967740"/>
          <a:chOff x="853" y="1380"/>
          <a:chExt cx="63" cy="98"/>
        </a:xfrm>
      </xdr:grpSpPr>
      <xdr:pic>
        <xdr:nvPicPr>
          <xdr:cNvPr id="4338" name="Picture 242">
            <a:extLst>
              <a:ext uri="{FF2B5EF4-FFF2-40B4-BE49-F238E27FC236}">
                <a16:creationId xmlns:a16="http://schemas.microsoft.com/office/drawing/2014/main" id="{73A76704-4DDA-CAD4-4D68-5C27991B74B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3" y="1380"/>
            <a:ext cx="63" cy="4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39" name="Rectangle 243">
            <a:extLst>
              <a:ext uri="{FF2B5EF4-FFF2-40B4-BE49-F238E27FC236}">
                <a16:creationId xmlns:a16="http://schemas.microsoft.com/office/drawing/2014/main" id="{E9D8A0D1-29D9-BD44-1DDE-E0E9B99E9DD1}"/>
              </a:ext>
            </a:extLst>
          </xdr:cNvPr>
          <xdr:cNvSpPr>
            <a:spLocks noChangeArrowheads="1"/>
          </xdr:cNvSpPr>
        </xdr:nvSpPr>
        <xdr:spPr bwMode="auto">
          <a:xfrm>
            <a:off x="880" y="1401"/>
            <a:ext cx="9" cy="7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ln w="15875">
            <a:solidFill>
              <a:srgbClr xmlns:mc="http://schemas.openxmlformats.org/markup-compatibility/2006" xmlns:a14="http://schemas.microsoft.com/office/drawing/2010/main" val="FFCC00" mc:Ignorable="a14" a14:legacySpreadsheetColorIndex="51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518160</xdr:colOff>
      <xdr:row>88</xdr:row>
      <xdr:rowOff>38100</xdr:rowOff>
    </xdr:from>
    <xdr:to>
      <xdr:col>16</xdr:col>
      <xdr:colOff>198120</xdr:colOff>
      <xdr:row>92</xdr:row>
      <xdr:rowOff>7620</xdr:rowOff>
    </xdr:to>
    <xdr:grpSp>
      <xdr:nvGrpSpPr>
        <xdr:cNvPr id="4340" name="Group 244">
          <a:extLst>
            <a:ext uri="{FF2B5EF4-FFF2-40B4-BE49-F238E27FC236}">
              <a16:creationId xmlns:a16="http://schemas.microsoft.com/office/drawing/2014/main" id="{4CEA781C-1F92-F88E-885D-AF1B65E859B2}"/>
            </a:ext>
          </a:extLst>
        </xdr:cNvPr>
        <xdr:cNvGrpSpPr>
          <a:grpSpLocks/>
        </xdr:cNvGrpSpPr>
      </xdr:nvGrpSpPr>
      <xdr:grpSpPr bwMode="auto">
        <a:xfrm>
          <a:off x="10607040" y="15681960"/>
          <a:ext cx="480060" cy="640080"/>
          <a:chOff x="956" y="1434"/>
          <a:chExt cx="53" cy="65"/>
        </a:xfrm>
      </xdr:grpSpPr>
      <xdr:pic>
        <xdr:nvPicPr>
          <xdr:cNvPr id="4341" name="Picture 245">
            <a:extLst>
              <a:ext uri="{FF2B5EF4-FFF2-40B4-BE49-F238E27FC236}">
                <a16:creationId xmlns:a16="http://schemas.microsoft.com/office/drawing/2014/main" id="{EB23DAD0-D158-457A-6639-34891A6541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6" y="1434"/>
            <a:ext cx="53" cy="3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42" name="Rectangle 246">
            <a:extLst>
              <a:ext uri="{FF2B5EF4-FFF2-40B4-BE49-F238E27FC236}">
                <a16:creationId xmlns:a16="http://schemas.microsoft.com/office/drawing/2014/main" id="{D15E5A6C-DE78-574C-AD0C-B01928F2F2E6}"/>
              </a:ext>
            </a:extLst>
          </xdr:cNvPr>
          <xdr:cNvSpPr>
            <a:spLocks noChangeArrowheads="1"/>
          </xdr:cNvSpPr>
        </xdr:nvSpPr>
        <xdr:spPr bwMode="auto">
          <a:xfrm>
            <a:off x="979" y="1448"/>
            <a:ext cx="7" cy="5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ln w="15875">
            <a:solidFill>
              <a:srgbClr xmlns:mc="http://schemas.openxmlformats.org/markup-compatibility/2006" xmlns:a14="http://schemas.microsoft.com/office/drawing/2010/main" val="FFCC00" mc:Ignorable="a14" a14:legacySpreadsheetColorIndex="51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129540</xdr:colOff>
      <xdr:row>88</xdr:row>
      <xdr:rowOff>30480</xdr:rowOff>
    </xdr:from>
    <xdr:to>
      <xdr:col>16</xdr:col>
      <xdr:colOff>594360</xdr:colOff>
      <xdr:row>92</xdr:row>
      <xdr:rowOff>0</xdr:rowOff>
    </xdr:to>
    <xdr:grpSp>
      <xdr:nvGrpSpPr>
        <xdr:cNvPr id="4343" name="Group 247">
          <a:extLst>
            <a:ext uri="{FF2B5EF4-FFF2-40B4-BE49-F238E27FC236}">
              <a16:creationId xmlns:a16="http://schemas.microsoft.com/office/drawing/2014/main" id="{DFF55F87-4612-F072-D4E2-CB36DD1A1980}"/>
            </a:ext>
          </a:extLst>
        </xdr:cNvPr>
        <xdr:cNvGrpSpPr>
          <a:grpSpLocks/>
        </xdr:cNvGrpSpPr>
      </xdr:nvGrpSpPr>
      <xdr:grpSpPr bwMode="auto">
        <a:xfrm>
          <a:off x="11018520" y="15674340"/>
          <a:ext cx="464820" cy="640080"/>
          <a:chOff x="956" y="1434"/>
          <a:chExt cx="53" cy="65"/>
        </a:xfrm>
      </xdr:grpSpPr>
      <xdr:pic>
        <xdr:nvPicPr>
          <xdr:cNvPr id="4344" name="Picture 248">
            <a:extLst>
              <a:ext uri="{FF2B5EF4-FFF2-40B4-BE49-F238E27FC236}">
                <a16:creationId xmlns:a16="http://schemas.microsoft.com/office/drawing/2014/main" id="{9E98BF75-054B-E1AB-C328-8F287FCD231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6" y="1434"/>
            <a:ext cx="53" cy="3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45" name="Rectangle 249">
            <a:extLst>
              <a:ext uri="{FF2B5EF4-FFF2-40B4-BE49-F238E27FC236}">
                <a16:creationId xmlns:a16="http://schemas.microsoft.com/office/drawing/2014/main" id="{7C52EE1B-F774-EFE2-181A-14E55194FCEA}"/>
              </a:ext>
            </a:extLst>
          </xdr:cNvPr>
          <xdr:cNvSpPr>
            <a:spLocks noChangeArrowheads="1"/>
          </xdr:cNvSpPr>
        </xdr:nvSpPr>
        <xdr:spPr bwMode="auto">
          <a:xfrm>
            <a:off x="979" y="1448"/>
            <a:ext cx="7" cy="5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ln w="15875">
            <a:solidFill>
              <a:srgbClr xmlns:mc="http://schemas.openxmlformats.org/markup-compatibility/2006" xmlns:a14="http://schemas.microsoft.com/office/drawing/2010/main" val="FFCC00" mc:Ignorable="a14" a14:legacySpreadsheetColorIndex="51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601980</xdr:colOff>
      <xdr:row>89</xdr:row>
      <xdr:rowOff>76200</xdr:rowOff>
    </xdr:from>
    <xdr:to>
      <xdr:col>17</xdr:col>
      <xdr:colOff>76200</xdr:colOff>
      <xdr:row>91</xdr:row>
      <xdr:rowOff>144780</xdr:rowOff>
    </xdr:to>
    <xdr:grpSp>
      <xdr:nvGrpSpPr>
        <xdr:cNvPr id="4346" name="Group 250">
          <a:extLst>
            <a:ext uri="{FF2B5EF4-FFF2-40B4-BE49-F238E27FC236}">
              <a16:creationId xmlns:a16="http://schemas.microsoft.com/office/drawing/2014/main" id="{340B9748-22F7-4982-0A52-A8FA0A23AD5F}"/>
            </a:ext>
          </a:extLst>
        </xdr:cNvPr>
        <xdr:cNvGrpSpPr>
          <a:grpSpLocks/>
        </xdr:cNvGrpSpPr>
      </xdr:nvGrpSpPr>
      <xdr:grpSpPr bwMode="auto">
        <a:xfrm>
          <a:off x="11490960" y="15887700"/>
          <a:ext cx="266700" cy="403860"/>
          <a:chOff x="853" y="1380"/>
          <a:chExt cx="63" cy="98"/>
        </a:xfrm>
      </xdr:grpSpPr>
      <xdr:pic>
        <xdr:nvPicPr>
          <xdr:cNvPr id="4347" name="Picture 251">
            <a:extLst>
              <a:ext uri="{FF2B5EF4-FFF2-40B4-BE49-F238E27FC236}">
                <a16:creationId xmlns:a16="http://schemas.microsoft.com/office/drawing/2014/main" id="{2D6AC046-4DD1-DD35-9C18-5CD788A347D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3" y="1380"/>
            <a:ext cx="63" cy="4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48" name="Rectangle 252">
            <a:extLst>
              <a:ext uri="{FF2B5EF4-FFF2-40B4-BE49-F238E27FC236}">
                <a16:creationId xmlns:a16="http://schemas.microsoft.com/office/drawing/2014/main" id="{B0656357-7EEA-04CC-FD02-E02AE69A2596}"/>
              </a:ext>
            </a:extLst>
          </xdr:cNvPr>
          <xdr:cNvSpPr>
            <a:spLocks noChangeArrowheads="1"/>
          </xdr:cNvSpPr>
        </xdr:nvSpPr>
        <xdr:spPr bwMode="auto">
          <a:xfrm>
            <a:off x="880" y="1401"/>
            <a:ext cx="9" cy="7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ln w="15875">
            <a:solidFill>
              <a:srgbClr xmlns:mc="http://schemas.openxmlformats.org/markup-compatibility/2006" xmlns:a14="http://schemas.microsoft.com/office/drawing/2010/main" val="FFCC00" mc:Ignorable="a14" a14:legacySpreadsheetColorIndex="51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106680</xdr:colOff>
      <xdr:row>89</xdr:row>
      <xdr:rowOff>99060</xdr:rowOff>
    </xdr:from>
    <xdr:to>
      <xdr:col>17</xdr:col>
      <xdr:colOff>373380</xdr:colOff>
      <xdr:row>92</xdr:row>
      <xdr:rowOff>0</xdr:rowOff>
    </xdr:to>
    <xdr:grpSp>
      <xdr:nvGrpSpPr>
        <xdr:cNvPr id="4349" name="Group 253">
          <a:extLst>
            <a:ext uri="{FF2B5EF4-FFF2-40B4-BE49-F238E27FC236}">
              <a16:creationId xmlns:a16="http://schemas.microsoft.com/office/drawing/2014/main" id="{C26DE780-564C-9B1C-5B71-55B1B7677AED}"/>
            </a:ext>
          </a:extLst>
        </xdr:cNvPr>
        <xdr:cNvGrpSpPr>
          <a:grpSpLocks/>
        </xdr:cNvGrpSpPr>
      </xdr:nvGrpSpPr>
      <xdr:grpSpPr bwMode="auto">
        <a:xfrm>
          <a:off x="11788140" y="15910560"/>
          <a:ext cx="266700" cy="403860"/>
          <a:chOff x="853" y="1380"/>
          <a:chExt cx="63" cy="98"/>
        </a:xfrm>
      </xdr:grpSpPr>
      <xdr:pic>
        <xdr:nvPicPr>
          <xdr:cNvPr id="4350" name="Picture 254">
            <a:extLst>
              <a:ext uri="{FF2B5EF4-FFF2-40B4-BE49-F238E27FC236}">
                <a16:creationId xmlns:a16="http://schemas.microsoft.com/office/drawing/2014/main" id="{9DA1513F-C0B8-A8ED-5DC3-8F6D6835FF6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3" y="1380"/>
            <a:ext cx="63" cy="4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51" name="Rectangle 255">
            <a:extLst>
              <a:ext uri="{FF2B5EF4-FFF2-40B4-BE49-F238E27FC236}">
                <a16:creationId xmlns:a16="http://schemas.microsoft.com/office/drawing/2014/main" id="{8A2EE12F-DBF6-9FB0-EDF8-C13DEEBBF64C}"/>
              </a:ext>
            </a:extLst>
          </xdr:cNvPr>
          <xdr:cNvSpPr>
            <a:spLocks noChangeArrowheads="1"/>
          </xdr:cNvSpPr>
        </xdr:nvSpPr>
        <xdr:spPr bwMode="auto">
          <a:xfrm>
            <a:off x="880" y="1401"/>
            <a:ext cx="9" cy="7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ln w="15875">
            <a:solidFill>
              <a:srgbClr xmlns:mc="http://schemas.openxmlformats.org/markup-compatibility/2006" xmlns:a14="http://schemas.microsoft.com/office/drawing/2010/main" val="FFCC00" mc:Ignorable="a14" a14:legacySpreadsheetColorIndex="51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601980</xdr:colOff>
      <xdr:row>86</xdr:row>
      <xdr:rowOff>60960</xdr:rowOff>
    </xdr:from>
    <xdr:to>
      <xdr:col>16</xdr:col>
      <xdr:colOff>68580</xdr:colOff>
      <xdr:row>87</xdr:row>
      <xdr:rowOff>38100</xdr:rowOff>
    </xdr:to>
    <xdr:sp macro="" textlink="">
      <xdr:nvSpPr>
        <xdr:cNvPr id="4352" name="Text Box 256">
          <a:extLst>
            <a:ext uri="{FF2B5EF4-FFF2-40B4-BE49-F238E27FC236}">
              <a16:creationId xmlns:a16="http://schemas.microsoft.com/office/drawing/2014/main" id="{785A3687-2B30-E922-F82E-504D2517B7E4}"/>
            </a:ext>
          </a:extLst>
        </xdr:cNvPr>
        <xdr:cNvSpPr txBox="1">
          <a:spLocks noChangeArrowheads="1"/>
        </xdr:cNvSpPr>
      </xdr:nvSpPr>
      <xdr:spPr bwMode="auto">
        <a:xfrm>
          <a:off x="10690860" y="15369540"/>
          <a:ext cx="2667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Fö</a:t>
          </a:r>
        </a:p>
      </xdr:txBody>
    </xdr:sp>
    <xdr:clientData/>
  </xdr:twoCellAnchor>
  <xdr:twoCellAnchor>
    <xdr:from>
      <xdr:col>16</xdr:col>
      <xdr:colOff>137160</xdr:colOff>
      <xdr:row>86</xdr:row>
      <xdr:rowOff>106680</xdr:rowOff>
    </xdr:from>
    <xdr:to>
      <xdr:col>16</xdr:col>
      <xdr:colOff>388620</xdr:colOff>
      <xdr:row>87</xdr:row>
      <xdr:rowOff>91440</xdr:rowOff>
    </xdr:to>
    <xdr:sp macro="" textlink="">
      <xdr:nvSpPr>
        <xdr:cNvPr id="4353" name="Text Box 257">
          <a:extLst>
            <a:ext uri="{FF2B5EF4-FFF2-40B4-BE49-F238E27FC236}">
              <a16:creationId xmlns:a16="http://schemas.microsoft.com/office/drawing/2014/main" id="{D8F8D6EF-4B51-81F6-37F7-1CF343CB1A13}"/>
            </a:ext>
          </a:extLst>
        </xdr:cNvPr>
        <xdr:cNvSpPr txBox="1">
          <a:spLocks noChangeArrowheads="1"/>
        </xdr:cNvSpPr>
      </xdr:nvSpPr>
      <xdr:spPr bwMode="auto">
        <a:xfrm>
          <a:off x="11026140" y="15415260"/>
          <a:ext cx="25146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Lä</a:t>
          </a:r>
        </a:p>
      </xdr:txBody>
    </xdr:sp>
    <xdr:clientData/>
  </xdr:twoCellAnchor>
  <xdr:twoCellAnchor editAs="oneCell">
    <xdr:from>
      <xdr:col>12</xdr:col>
      <xdr:colOff>1394460</xdr:colOff>
      <xdr:row>104</xdr:row>
      <xdr:rowOff>30480</xdr:rowOff>
    </xdr:from>
    <xdr:to>
      <xdr:col>13</xdr:col>
      <xdr:colOff>175260</xdr:colOff>
      <xdr:row>108</xdr:row>
      <xdr:rowOff>60960</xdr:rowOff>
    </xdr:to>
    <xdr:pic>
      <xdr:nvPicPr>
        <xdr:cNvPr id="4354" name="Picture 258">
          <a:extLst>
            <a:ext uri="{FF2B5EF4-FFF2-40B4-BE49-F238E27FC236}">
              <a16:creationId xmlns:a16="http://schemas.microsoft.com/office/drawing/2014/main" id="{A814BDAC-9BD3-AFDB-A29E-4F426D0E2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1440" y="18356580"/>
          <a:ext cx="19812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12</xdr:col>
      <xdr:colOff>1196340</xdr:colOff>
      <xdr:row>104</xdr:row>
      <xdr:rowOff>38100</xdr:rowOff>
    </xdr:from>
    <xdr:to>
      <xdr:col>12</xdr:col>
      <xdr:colOff>1386840</xdr:colOff>
      <xdr:row>108</xdr:row>
      <xdr:rowOff>68580</xdr:rowOff>
    </xdr:to>
    <xdr:pic>
      <xdr:nvPicPr>
        <xdr:cNvPr id="4355" name="Picture 259">
          <a:extLst>
            <a:ext uri="{FF2B5EF4-FFF2-40B4-BE49-F238E27FC236}">
              <a16:creationId xmlns:a16="http://schemas.microsoft.com/office/drawing/2014/main" id="{724FD631-2245-512C-DC78-E915642EB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3320" y="18364200"/>
          <a:ext cx="19050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12</xdr:col>
      <xdr:colOff>1143000</xdr:colOff>
      <xdr:row>94</xdr:row>
      <xdr:rowOff>45720</xdr:rowOff>
    </xdr:from>
    <xdr:to>
      <xdr:col>12</xdr:col>
      <xdr:colOff>1341120</xdr:colOff>
      <xdr:row>97</xdr:row>
      <xdr:rowOff>160020</xdr:rowOff>
    </xdr:to>
    <xdr:pic>
      <xdr:nvPicPr>
        <xdr:cNvPr id="4356" name="Picture 260">
          <a:extLst>
            <a:ext uri="{FF2B5EF4-FFF2-40B4-BE49-F238E27FC236}">
              <a16:creationId xmlns:a16="http://schemas.microsoft.com/office/drawing/2014/main" id="{D188DE6B-FF6A-1329-0CFD-CB844E5B3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16695420"/>
          <a:ext cx="19812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0</xdr:colOff>
      <xdr:row>94</xdr:row>
      <xdr:rowOff>68580</xdr:rowOff>
    </xdr:from>
    <xdr:to>
      <xdr:col>13</xdr:col>
      <xdr:colOff>198120</xdr:colOff>
      <xdr:row>98</xdr:row>
      <xdr:rowOff>7620</xdr:rowOff>
    </xdr:to>
    <xdr:pic>
      <xdr:nvPicPr>
        <xdr:cNvPr id="4357" name="Picture 261">
          <a:extLst>
            <a:ext uri="{FF2B5EF4-FFF2-40B4-BE49-F238E27FC236}">
              <a16:creationId xmlns:a16="http://schemas.microsoft.com/office/drawing/2014/main" id="{EAE194B8-3E95-EDA4-89FF-59C9892F1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16718280"/>
          <a:ext cx="19812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243840</xdr:colOff>
      <xdr:row>95</xdr:row>
      <xdr:rowOff>106680</xdr:rowOff>
    </xdr:from>
    <xdr:to>
      <xdr:col>13</xdr:col>
      <xdr:colOff>373380</xdr:colOff>
      <xdr:row>98</xdr:row>
      <xdr:rowOff>7620</xdr:rowOff>
    </xdr:to>
    <xdr:pic>
      <xdr:nvPicPr>
        <xdr:cNvPr id="4358" name="Picture 262">
          <a:extLst>
            <a:ext uri="{FF2B5EF4-FFF2-40B4-BE49-F238E27FC236}">
              <a16:creationId xmlns:a16="http://schemas.microsoft.com/office/drawing/2014/main" id="{3D8497C1-19BA-49C1-3825-AE6350211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8140" y="16924020"/>
          <a:ext cx="12954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548640</xdr:colOff>
      <xdr:row>95</xdr:row>
      <xdr:rowOff>99060</xdr:rowOff>
    </xdr:from>
    <xdr:to>
      <xdr:col>14</xdr:col>
      <xdr:colOff>129540</xdr:colOff>
      <xdr:row>98</xdr:row>
      <xdr:rowOff>0</xdr:rowOff>
    </xdr:to>
    <xdr:pic>
      <xdr:nvPicPr>
        <xdr:cNvPr id="4359" name="Picture 263">
          <a:extLst>
            <a:ext uri="{FF2B5EF4-FFF2-40B4-BE49-F238E27FC236}">
              <a16:creationId xmlns:a16="http://schemas.microsoft.com/office/drawing/2014/main" id="{2B3AEF6E-FA35-BD18-A670-C6E88108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6916400"/>
          <a:ext cx="12954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731520</xdr:colOff>
      <xdr:row>96</xdr:row>
      <xdr:rowOff>0</xdr:rowOff>
    </xdr:from>
    <xdr:to>
      <xdr:col>14</xdr:col>
      <xdr:colOff>106680</xdr:colOff>
      <xdr:row>98</xdr:row>
      <xdr:rowOff>0</xdr:rowOff>
    </xdr:to>
    <xdr:pic>
      <xdr:nvPicPr>
        <xdr:cNvPr id="4360" name="Picture 264">
          <a:extLst>
            <a:ext uri="{FF2B5EF4-FFF2-40B4-BE49-F238E27FC236}">
              <a16:creationId xmlns:a16="http://schemas.microsoft.com/office/drawing/2014/main" id="{2CEBC57F-51E8-930E-88B2-0C4F3B471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6984980"/>
          <a:ext cx="10668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929640</xdr:colOff>
      <xdr:row>96</xdr:row>
      <xdr:rowOff>7620</xdr:rowOff>
    </xdr:from>
    <xdr:to>
      <xdr:col>14</xdr:col>
      <xdr:colOff>106680</xdr:colOff>
      <xdr:row>98</xdr:row>
      <xdr:rowOff>7620</xdr:rowOff>
    </xdr:to>
    <xdr:pic>
      <xdr:nvPicPr>
        <xdr:cNvPr id="4361" name="Picture 265">
          <a:extLst>
            <a:ext uri="{FF2B5EF4-FFF2-40B4-BE49-F238E27FC236}">
              <a16:creationId xmlns:a16="http://schemas.microsoft.com/office/drawing/2014/main" id="{51BAA548-B276-187D-106C-2C89B7FA6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6992600"/>
          <a:ext cx="10668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13</xdr:col>
      <xdr:colOff>167640</xdr:colOff>
      <xdr:row>93</xdr:row>
      <xdr:rowOff>144780</xdr:rowOff>
    </xdr:from>
    <xdr:to>
      <xdr:col>13</xdr:col>
      <xdr:colOff>411480</xdr:colOff>
      <xdr:row>94</xdr:row>
      <xdr:rowOff>129540</xdr:rowOff>
    </xdr:to>
    <xdr:sp macro="" textlink="">
      <xdr:nvSpPr>
        <xdr:cNvPr id="4362" name="Text Box 266">
          <a:extLst>
            <a:ext uri="{FF2B5EF4-FFF2-40B4-BE49-F238E27FC236}">
              <a16:creationId xmlns:a16="http://schemas.microsoft.com/office/drawing/2014/main" id="{543D3EF0-AE95-97C2-864D-57E4F9016E2E}"/>
            </a:ext>
          </a:extLst>
        </xdr:cNvPr>
        <xdr:cNvSpPr txBox="1">
          <a:spLocks noChangeArrowheads="1"/>
        </xdr:cNvSpPr>
      </xdr:nvSpPr>
      <xdr:spPr bwMode="auto">
        <a:xfrm>
          <a:off x="7901940" y="16626840"/>
          <a:ext cx="2438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BAh</a:t>
          </a:r>
        </a:p>
      </xdr:txBody>
    </xdr:sp>
    <xdr:clientData/>
  </xdr:twoCellAnchor>
  <xdr:twoCellAnchor>
    <xdr:from>
      <xdr:col>13</xdr:col>
      <xdr:colOff>571500</xdr:colOff>
      <xdr:row>93</xdr:row>
      <xdr:rowOff>144780</xdr:rowOff>
    </xdr:from>
    <xdr:to>
      <xdr:col>13</xdr:col>
      <xdr:colOff>815340</xdr:colOff>
      <xdr:row>94</xdr:row>
      <xdr:rowOff>129540</xdr:rowOff>
    </xdr:to>
    <xdr:sp macro="" textlink="">
      <xdr:nvSpPr>
        <xdr:cNvPr id="4363" name="Text Box 267">
          <a:extLst>
            <a:ext uri="{FF2B5EF4-FFF2-40B4-BE49-F238E27FC236}">
              <a16:creationId xmlns:a16="http://schemas.microsoft.com/office/drawing/2014/main" id="{0D830325-0F14-AAD4-CEE0-00A3599DC290}"/>
            </a:ext>
          </a:extLst>
        </xdr:cNvPr>
        <xdr:cNvSpPr txBox="1">
          <a:spLocks noChangeArrowheads="1"/>
        </xdr:cNvSpPr>
      </xdr:nvSpPr>
      <xdr:spPr bwMode="auto">
        <a:xfrm>
          <a:off x="8237220" y="166268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BAh</a:t>
          </a:r>
        </a:p>
      </xdr:txBody>
    </xdr:sp>
    <xdr:clientData/>
  </xdr:twoCellAnchor>
  <xdr:twoCellAnchor>
    <xdr:from>
      <xdr:col>13</xdr:col>
      <xdr:colOff>883920</xdr:colOff>
      <xdr:row>94</xdr:row>
      <xdr:rowOff>91440</xdr:rowOff>
    </xdr:from>
    <xdr:to>
      <xdr:col>13</xdr:col>
      <xdr:colOff>1135380</xdr:colOff>
      <xdr:row>95</xdr:row>
      <xdr:rowOff>68580</xdr:rowOff>
    </xdr:to>
    <xdr:sp macro="" textlink="">
      <xdr:nvSpPr>
        <xdr:cNvPr id="4364" name="Text Box 268">
          <a:extLst>
            <a:ext uri="{FF2B5EF4-FFF2-40B4-BE49-F238E27FC236}">
              <a16:creationId xmlns:a16="http://schemas.microsoft.com/office/drawing/2014/main" id="{73D12B49-671B-D85D-0071-80254686A138}"/>
            </a:ext>
          </a:extLst>
        </xdr:cNvPr>
        <xdr:cNvSpPr txBox="1">
          <a:spLocks noChangeArrowheads="1"/>
        </xdr:cNvSpPr>
      </xdr:nvSpPr>
      <xdr:spPr bwMode="auto">
        <a:xfrm>
          <a:off x="8237220" y="167411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BAh</a:t>
          </a:r>
        </a:p>
      </xdr:txBody>
    </xdr:sp>
    <xdr:clientData/>
  </xdr:twoCellAnchor>
  <xdr:twoCellAnchor editAs="oneCell">
    <xdr:from>
      <xdr:col>12</xdr:col>
      <xdr:colOff>1104900</xdr:colOff>
      <xdr:row>98</xdr:row>
      <xdr:rowOff>106680</xdr:rowOff>
    </xdr:from>
    <xdr:to>
      <xdr:col>12</xdr:col>
      <xdr:colOff>1394460</xdr:colOff>
      <xdr:row>103</xdr:row>
      <xdr:rowOff>45720</xdr:rowOff>
    </xdr:to>
    <xdr:pic>
      <xdr:nvPicPr>
        <xdr:cNvPr id="4365" name="Picture 269">
          <a:extLst>
            <a:ext uri="{FF2B5EF4-FFF2-40B4-BE49-F238E27FC236}">
              <a16:creationId xmlns:a16="http://schemas.microsoft.com/office/drawing/2014/main" id="{227021B8-BA68-248D-E524-1A89CECCD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1880" y="17426940"/>
          <a:ext cx="289560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7620</xdr:colOff>
      <xdr:row>98</xdr:row>
      <xdr:rowOff>137160</xdr:rowOff>
    </xdr:from>
    <xdr:to>
      <xdr:col>13</xdr:col>
      <xdr:colOff>304800</xdr:colOff>
      <xdr:row>103</xdr:row>
      <xdr:rowOff>76200</xdr:rowOff>
    </xdr:to>
    <xdr:pic>
      <xdr:nvPicPr>
        <xdr:cNvPr id="4366" name="Picture 270">
          <a:extLst>
            <a:ext uri="{FF2B5EF4-FFF2-40B4-BE49-F238E27FC236}">
              <a16:creationId xmlns:a16="http://schemas.microsoft.com/office/drawing/2014/main" id="{5CFCEF80-3983-37EB-98A0-3551A73A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1920" y="17457420"/>
          <a:ext cx="297180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381000</xdr:colOff>
      <xdr:row>99</xdr:row>
      <xdr:rowOff>144780</xdr:rowOff>
    </xdr:from>
    <xdr:to>
      <xdr:col>14</xdr:col>
      <xdr:colOff>91440</xdr:colOff>
      <xdr:row>103</xdr:row>
      <xdr:rowOff>22860</xdr:rowOff>
    </xdr:to>
    <xdr:pic>
      <xdr:nvPicPr>
        <xdr:cNvPr id="4367" name="Picture 271">
          <a:extLst>
            <a:ext uri="{FF2B5EF4-FFF2-40B4-BE49-F238E27FC236}">
              <a16:creationId xmlns:a16="http://schemas.microsoft.com/office/drawing/2014/main" id="{C65374F7-BBAC-7469-FD7B-D98D548BD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7632680"/>
          <a:ext cx="2133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632460</xdr:colOff>
      <xdr:row>99</xdr:row>
      <xdr:rowOff>144780</xdr:rowOff>
    </xdr:from>
    <xdr:to>
      <xdr:col>14</xdr:col>
      <xdr:colOff>205740</xdr:colOff>
      <xdr:row>103</xdr:row>
      <xdr:rowOff>22860</xdr:rowOff>
    </xdr:to>
    <xdr:pic>
      <xdr:nvPicPr>
        <xdr:cNvPr id="4368" name="Picture 272">
          <a:extLst>
            <a:ext uri="{FF2B5EF4-FFF2-40B4-BE49-F238E27FC236}">
              <a16:creationId xmlns:a16="http://schemas.microsoft.com/office/drawing/2014/main" id="{B3F14A08-E5F6-C9D9-7BD7-A1DB23297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7632680"/>
          <a:ext cx="20574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937260</xdr:colOff>
      <xdr:row>101</xdr:row>
      <xdr:rowOff>7620</xdr:rowOff>
    </xdr:from>
    <xdr:to>
      <xdr:col>14</xdr:col>
      <xdr:colOff>137160</xdr:colOff>
      <xdr:row>103</xdr:row>
      <xdr:rowOff>30480</xdr:rowOff>
    </xdr:to>
    <xdr:pic>
      <xdr:nvPicPr>
        <xdr:cNvPr id="4369" name="Picture 273">
          <a:extLst>
            <a:ext uri="{FF2B5EF4-FFF2-40B4-BE49-F238E27FC236}">
              <a16:creationId xmlns:a16="http://schemas.microsoft.com/office/drawing/2014/main" id="{71AB189C-F720-CE83-0868-AF537E229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7830800"/>
          <a:ext cx="13716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1127760</xdr:colOff>
      <xdr:row>100</xdr:row>
      <xdr:rowOff>137160</xdr:rowOff>
    </xdr:from>
    <xdr:to>
      <xdr:col>14</xdr:col>
      <xdr:colOff>129540</xdr:colOff>
      <xdr:row>102</xdr:row>
      <xdr:rowOff>144780</xdr:rowOff>
    </xdr:to>
    <xdr:pic>
      <xdr:nvPicPr>
        <xdr:cNvPr id="4370" name="Picture 274">
          <a:extLst>
            <a:ext uri="{FF2B5EF4-FFF2-40B4-BE49-F238E27FC236}">
              <a16:creationId xmlns:a16="http://schemas.microsoft.com/office/drawing/2014/main" id="{8176C4E6-AC1B-9432-0350-B986F3BAE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7792700"/>
          <a:ext cx="12954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13</xdr:col>
      <xdr:colOff>327660</xdr:colOff>
      <xdr:row>98</xdr:row>
      <xdr:rowOff>160020</xdr:rowOff>
    </xdr:from>
    <xdr:to>
      <xdr:col>13</xdr:col>
      <xdr:colOff>571500</xdr:colOff>
      <xdr:row>99</xdr:row>
      <xdr:rowOff>137160</xdr:rowOff>
    </xdr:to>
    <xdr:sp macro="" textlink="">
      <xdr:nvSpPr>
        <xdr:cNvPr id="4371" name="Text Box 275">
          <a:extLst>
            <a:ext uri="{FF2B5EF4-FFF2-40B4-BE49-F238E27FC236}">
              <a16:creationId xmlns:a16="http://schemas.microsoft.com/office/drawing/2014/main" id="{B08EEC55-C4BD-6A48-6473-4DC3A175711D}"/>
            </a:ext>
          </a:extLst>
        </xdr:cNvPr>
        <xdr:cNvSpPr txBox="1">
          <a:spLocks noChangeArrowheads="1"/>
        </xdr:cNvSpPr>
      </xdr:nvSpPr>
      <xdr:spPr bwMode="auto">
        <a:xfrm>
          <a:off x="8061960" y="17480280"/>
          <a:ext cx="1752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</a:t>
          </a:r>
        </a:p>
      </xdr:txBody>
    </xdr:sp>
    <xdr:clientData/>
  </xdr:twoCellAnchor>
  <xdr:twoCellAnchor>
    <xdr:from>
      <xdr:col>13</xdr:col>
      <xdr:colOff>601980</xdr:colOff>
      <xdr:row>99</xdr:row>
      <xdr:rowOff>7620</xdr:rowOff>
    </xdr:from>
    <xdr:to>
      <xdr:col>13</xdr:col>
      <xdr:colOff>502920</xdr:colOff>
      <xdr:row>99</xdr:row>
      <xdr:rowOff>152400</xdr:rowOff>
    </xdr:to>
    <xdr:sp macro="" textlink="">
      <xdr:nvSpPr>
        <xdr:cNvPr id="4372" name="Text Box 276">
          <a:extLst>
            <a:ext uri="{FF2B5EF4-FFF2-40B4-BE49-F238E27FC236}">
              <a16:creationId xmlns:a16="http://schemas.microsoft.com/office/drawing/2014/main" id="{345183C9-C0BF-B815-1787-A1AF916F6796}"/>
            </a:ext>
          </a:extLst>
        </xdr:cNvPr>
        <xdr:cNvSpPr txBox="1">
          <a:spLocks noChangeArrowheads="1"/>
        </xdr:cNvSpPr>
      </xdr:nvSpPr>
      <xdr:spPr bwMode="auto">
        <a:xfrm>
          <a:off x="8237220" y="174955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</a:t>
          </a:r>
        </a:p>
      </xdr:txBody>
    </xdr:sp>
    <xdr:clientData/>
  </xdr:twoCellAnchor>
  <xdr:twoCellAnchor>
    <xdr:from>
      <xdr:col>13</xdr:col>
      <xdr:colOff>868680</xdr:colOff>
      <xdr:row>98</xdr:row>
      <xdr:rowOff>160020</xdr:rowOff>
    </xdr:from>
    <xdr:to>
      <xdr:col>13</xdr:col>
      <xdr:colOff>1112520</xdr:colOff>
      <xdr:row>99</xdr:row>
      <xdr:rowOff>137160</xdr:rowOff>
    </xdr:to>
    <xdr:sp macro="" textlink="">
      <xdr:nvSpPr>
        <xdr:cNvPr id="4373" name="Text Box 277">
          <a:extLst>
            <a:ext uri="{FF2B5EF4-FFF2-40B4-BE49-F238E27FC236}">
              <a16:creationId xmlns:a16="http://schemas.microsoft.com/office/drawing/2014/main" id="{7B4766DA-5BE8-3B0A-6146-CCAF011DEBD8}"/>
            </a:ext>
          </a:extLst>
        </xdr:cNvPr>
        <xdr:cNvSpPr txBox="1">
          <a:spLocks noChangeArrowheads="1"/>
        </xdr:cNvSpPr>
      </xdr:nvSpPr>
      <xdr:spPr bwMode="auto">
        <a:xfrm>
          <a:off x="8237220" y="17480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</a:t>
          </a:r>
        </a:p>
      </xdr:txBody>
    </xdr:sp>
    <xdr:clientData/>
  </xdr:twoCellAnchor>
  <xdr:twoCellAnchor editAs="oneCell">
    <xdr:from>
      <xdr:col>13</xdr:col>
      <xdr:colOff>525780</xdr:colOff>
      <xdr:row>105</xdr:row>
      <xdr:rowOff>22860</xdr:rowOff>
    </xdr:from>
    <xdr:to>
      <xdr:col>14</xdr:col>
      <xdr:colOff>144780</xdr:colOff>
      <xdr:row>108</xdr:row>
      <xdr:rowOff>38100</xdr:rowOff>
    </xdr:to>
    <xdr:pic>
      <xdr:nvPicPr>
        <xdr:cNvPr id="4374" name="Picture 278">
          <a:extLst>
            <a:ext uri="{FF2B5EF4-FFF2-40B4-BE49-F238E27FC236}">
              <a16:creationId xmlns:a16="http://schemas.microsoft.com/office/drawing/2014/main" id="{1BB4A9DF-14E7-34AA-7B8F-5BA99D1F2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8516600"/>
          <a:ext cx="144780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304800</xdr:colOff>
      <xdr:row>105</xdr:row>
      <xdr:rowOff>38100</xdr:rowOff>
    </xdr:from>
    <xdr:to>
      <xdr:col>13</xdr:col>
      <xdr:colOff>457200</xdr:colOff>
      <xdr:row>108</xdr:row>
      <xdr:rowOff>60960</xdr:rowOff>
    </xdr:to>
    <xdr:pic>
      <xdr:nvPicPr>
        <xdr:cNvPr id="4375" name="Picture 279">
          <a:extLst>
            <a:ext uri="{FF2B5EF4-FFF2-40B4-BE49-F238E27FC236}">
              <a16:creationId xmlns:a16="http://schemas.microsoft.com/office/drawing/2014/main" id="{A07ABA11-F6D1-3F28-3093-FC395FD05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18531840"/>
          <a:ext cx="152400" cy="52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762000</xdr:colOff>
      <xdr:row>105</xdr:row>
      <xdr:rowOff>68580</xdr:rowOff>
    </xdr:from>
    <xdr:to>
      <xdr:col>14</xdr:col>
      <xdr:colOff>106680</xdr:colOff>
      <xdr:row>107</xdr:row>
      <xdr:rowOff>121920</xdr:rowOff>
    </xdr:to>
    <xdr:pic>
      <xdr:nvPicPr>
        <xdr:cNvPr id="4376" name="Picture 280">
          <a:extLst>
            <a:ext uri="{FF2B5EF4-FFF2-40B4-BE49-F238E27FC236}">
              <a16:creationId xmlns:a16="http://schemas.microsoft.com/office/drawing/2014/main" id="{3DE4FA5B-346D-DAAC-BD60-E351D14F5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8562320"/>
          <a:ext cx="10668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937260</xdr:colOff>
      <xdr:row>105</xdr:row>
      <xdr:rowOff>91440</xdr:rowOff>
    </xdr:from>
    <xdr:to>
      <xdr:col>14</xdr:col>
      <xdr:colOff>106680</xdr:colOff>
      <xdr:row>107</xdr:row>
      <xdr:rowOff>137160</xdr:rowOff>
    </xdr:to>
    <xdr:pic>
      <xdr:nvPicPr>
        <xdr:cNvPr id="4377" name="Picture 281">
          <a:extLst>
            <a:ext uri="{FF2B5EF4-FFF2-40B4-BE49-F238E27FC236}">
              <a16:creationId xmlns:a16="http://schemas.microsoft.com/office/drawing/2014/main" id="{52200DFD-DAF8-5672-F494-69160BAE5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8585180"/>
          <a:ext cx="10668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13</xdr:col>
      <xdr:colOff>259080</xdr:colOff>
      <xdr:row>103</xdr:row>
      <xdr:rowOff>129540</xdr:rowOff>
    </xdr:from>
    <xdr:to>
      <xdr:col>13</xdr:col>
      <xdr:colOff>525780</xdr:colOff>
      <xdr:row>104</xdr:row>
      <xdr:rowOff>106680</xdr:rowOff>
    </xdr:to>
    <xdr:sp macro="" textlink="">
      <xdr:nvSpPr>
        <xdr:cNvPr id="4378" name="Text Box 282">
          <a:extLst>
            <a:ext uri="{FF2B5EF4-FFF2-40B4-BE49-F238E27FC236}">
              <a16:creationId xmlns:a16="http://schemas.microsoft.com/office/drawing/2014/main" id="{CD0537C0-6247-B705-7513-D97FC9BC9830}"/>
            </a:ext>
          </a:extLst>
        </xdr:cNvPr>
        <xdr:cNvSpPr txBox="1">
          <a:spLocks noChangeArrowheads="1"/>
        </xdr:cNvSpPr>
      </xdr:nvSpPr>
      <xdr:spPr bwMode="auto">
        <a:xfrm>
          <a:off x="7993380" y="18288000"/>
          <a:ext cx="24384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VoBe</a:t>
          </a:r>
        </a:p>
      </xdr:txBody>
    </xdr:sp>
    <xdr:clientData/>
  </xdr:twoCellAnchor>
  <xdr:twoCellAnchor>
    <xdr:from>
      <xdr:col>13</xdr:col>
      <xdr:colOff>640080</xdr:colOff>
      <xdr:row>103</xdr:row>
      <xdr:rowOff>129540</xdr:rowOff>
    </xdr:from>
    <xdr:to>
      <xdr:col>13</xdr:col>
      <xdr:colOff>883920</xdr:colOff>
      <xdr:row>104</xdr:row>
      <xdr:rowOff>106680</xdr:rowOff>
    </xdr:to>
    <xdr:sp macro="" textlink="">
      <xdr:nvSpPr>
        <xdr:cNvPr id="4379" name="Text Box 283">
          <a:extLst>
            <a:ext uri="{FF2B5EF4-FFF2-40B4-BE49-F238E27FC236}">
              <a16:creationId xmlns:a16="http://schemas.microsoft.com/office/drawing/2014/main" id="{B89FECBA-D0CD-877D-759A-09A40CB5A9CD}"/>
            </a:ext>
          </a:extLst>
        </xdr:cNvPr>
        <xdr:cNvSpPr txBox="1">
          <a:spLocks noChangeArrowheads="1"/>
        </xdr:cNvSpPr>
      </xdr:nvSpPr>
      <xdr:spPr bwMode="auto">
        <a:xfrm>
          <a:off x="8237220" y="1828800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</a:t>
          </a:r>
        </a:p>
      </xdr:txBody>
    </xdr:sp>
    <xdr:clientData/>
  </xdr:twoCellAnchor>
  <xdr:twoCellAnchor editAs="oneCell">
    <xdr:from>
      <xdr:col>13</xdr:col>
      <xdr:colOff>1882140</xdr:colOff>
      <xdr:row>93</xdr:row>
      <xdr:rowOff>38100</xdr:rowOff>
    </xdr:from>
    <xdr:to>
      <xdr:col>14</xdr:col>
      <xdr:colOff>579120</xdr:colOff>
      <xdr:row>98</xdr:row>
      <xdr:rowOff>22860</xdr:rowOff>
    </xdr:to>
    <xdr:pic>
      <xdr:nvPicPr>
        <xdr:cNvPr id="4380" name="Picture 284">
          <a:extLst>
            <a:ext uri="{FF2B5EF4-FFF2-40B4-BE49-F238E27FC236}">
              <a16:creationId xmlns:a16="http://schemas.microsoft.com/office/drawing/2014/main" id="{9E6DAA83-667C-348F-B3F1-F519834A2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6520160"/>
          <a:ext cx="57912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15</xdr:col>
      <xdr:colOff>160020</xdr:colOff>
      <xdr:row>93</xdr:row>
      <xdr:rowOff>45720</xdr:rowOff>
    </xdr:from>
    <xdr:to>
      <xdr:col>15</xdr:col>
      <xdr:colOff>731520</xdr:colOff>
      <xdr:row>98</xdr:row>
      <xdr:rowOff>60960</xdr:rowOff>
    </xdr:to>
    <xdr:pic>
      <xdr:nvPicPr>
        <xdr:cNvPr id="4381" name="Picture 285">
          <a:extLst>
            <a:ext uri="{FF2B5EF4-FFF2-40B4-BE49-F238E27FC236}">
              <a16:creationId xmlns:a16="http://schemas.microsoft.com/office/drawing/2014/main" id="{4FC5FD6B-A7FB-3F47-1218-5CD070222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16527780"/>
          <a:ext cx="571500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15</xdr:col>
      <xdr:colOff>723900</xdr:colOff>
      <xdr:row>94</xdr:row>
      <xdr:rowOff>38100</xdr:rowOff>
    </xdr:from>
    <xdr:to>
      <xdr:col>16</xdr:col>
      <xdr:colOff>350520</xdr:colOff>
      <xdr:row>98</xdr:row>
      <xdr:rowOff>7620</xdr:rowOff>
    </xdr:to>
    <xdr:pic>
      <xdr:nvPicPr>
        <xdr:cNvPr id="4382" name="Picture 286">
          <a:extLst>
            <a:ext uri="{FF2B5EF4-FFF2-40B4-BE49-F238E27FC236}">
              <a16:creationId xmlns:a16="http://schemas.microsoft.com/office/drawing/2014/main" id="{35146566-08E2-F033-CF7E-CE3DFCE8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2780" y="16687800"/>
          <a:ext cx="426720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16</xdr:col>
      <xdr:colOff>304800</xdr:colOff>
      <xdr:row>94</xdr:row>
      <xdr:rowOff>38100</xdr:rowOff>
    </xdr:from>
    <xdr:to>
      <xdr:col>16</xdr:col>
      <xdr:colOff>731520</xdr:colOff>
      <xdr:row>98</xdr:row>
      <xdr:rowOff>7620</xdr:rowOff>
    </xdr:to>
    <xdr:pic>
      <xdr:nvPicPr>
        <xdr:cNvPr id="4383" name="Picture 287">
          <a:extLst>
            <a:ext uri="{FF2B5EF4-FFF2-40B4-BE49-F238E27FC236}">
              <a16:creationId xmlns:a16="http://schemas.microsoft.com/office/drawing/2014/main" id="{DBF9CFB4-D933-55C4-1AAD-EFC3BD034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3780" y="16687800"/>
          <a:ext cx="426720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16</xdr:col>
      <xdr:colOff>716280</xdr:colOff>
      <xdr:row>94</xdr:row>
      <xdr:rowOff>137160</xdr:rowOff>
    </xdr:from>
    <xdr:to>
      <xdr:col>17</xdr:col>
      <xdr:colOff>388620</xdr:colOff>
      <xdr:row>97</xdr:row>
      <xdr:rowOff>160020</xdr:rowOff>
    </xdr:to>
    <xdr:pic>
      <xdr:nvPicPr>
        <xdr:cNvPr id="4384" name="Picture 288">
          <a:extLst>
            <a:ext uri="{FF2B5EF4-FFF2-40B4-BE49-F238E27FC236}">
              <a16:creationId xmlns:a16="http://schemas.microsoft.com/office/drawing/2014/main" id="{0BD9884A-BC8E-CD77-E2FF-712CD48D3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5260" y="16786860"/>
          <a:ext cx="464820" cy="52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17</xdr:col>
      <xdr:colOff>426720</xdr:colOff>
      <xdr:row>96</xdr:row>
      <xdr:rowOff>30480</xdr:rowOff>
    </xdr:from>
    <xdr:to>
      <xdr:col>17</xdr:col>
      <xdr:colOff>670560</xdr:colOff>
      <xdr:row>97</xdr:row>
      <xdr:rowOff>137160</xdr:rowOff>
    </xdr:to>
    <xdr:pic>
      <xdr:nvPicPr>
        <xdr:cNvPr id="4385" name="Picture 289">
          <a:extLst>
            <a:ext uri="{FF2B5EF4-FFF2-40B4-BE49-F238E27FC236}">
              <a16:creationId xmlns:a16="http://schemas.microsoft.com/office/drawing/2014/main" id="{2B6B73E6-3B5A-2C26-8D33-05DFEA05B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8180" y="17015460"/>
          <a:ext cx="24384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17</xdr:col>
      <xdr:colOff>693420</xdr:colOff>
      <xdr:row>96</xdr:row>
      <xdr:rowOff>30480</xdr:rowOff>
    </xdr:from>
    <xdr:to>
      <xdr:col>18</xdr:col>
      <xdr:colOff>152400</xdr:colOff>
      <xdr:row>97</xdr:row>
      <xdr:rowOff>137160</xdr:rowOff>
    </xdr:to>
    <xdr:pic>
      <xdr:nvPicPr>
        <xdr:cNvPr id="4386" name="Picture 290">
          <a:extLst>
            <a:ext uri="{FF2B5EF4-FFF2-40B4-BE49-F238E27FC236}">
              <a16:creationId xmlns:a16="http://schemas.microsoft.com/office/drawing/2014/main" id="{F5E6DC91-8B3A-29BD-D703-6C8954F0D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4880" y="17015460"/>
          <a:ext cx="25146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18</xdr:col>
      <xdr:colOff>228600</xdr:colOff>
      <xdr:row>96</xdr:row>
      <xdr:rowOff>22860</xdr:rowOff>
    </xdr:from>
    <xdr:to>
      <xdr:col>18</xdr:col>
      <xdr:colOff>472440</xdr:colOff>
      <xdr:row>97</xdr:row>
      <xdr:rowOff>129540</xdr:rowOff>
    </xdr:to>
    <xdr:pic>
      <xdr:nvPicPr>
        <xdr:cNvPr id="4387" name="Picture 291">
          <a:extLst>
            <a:ext uri="{FF2B5EF4-FFF2-40B4-BE49-F238E27FC236}">
              <a16:creationId xmlns:a16="http://schemas.microsoft.com/office/drawing/2014/main" id="{54AAD02A-540B-B8A5-3632-2E93C64A0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17007840"/>
          <a:ext cx="24384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16</xdr:col>
      <xdr:colOff>0</xdr:colOff>
      <xdr:row>93</xdr:row>
      <xdr:rowOff>0</xdr:rowOff>
    </xdr:from>
    <xdr:to>
      <xdr:col>16</xdr:col>
      <xdr:colOff>251460</xdr:colOff>
      <xdr:row>93</xdr:row>
      <xdr:rowOff>144780</xdr:rowOff>
    </xdr:to>
    <xdr:sp macro="" textlink="">
      <xdr:nvSpPr>
        <xdr:cNvPr id="4388" name="Text Box 292">
          <a:extLst>
            <a:ext uri="{FF2B5EF4-FFF2-40B4-BE49-F238E27FC236}">
              <a16:creationId xmlns:a16="http://schemas.microsoft.com/office/drawing/2014/main" id="{21BD6F84-9D40-ED6A-02CE-BB0B1007681B}"/>
            </a:ext>
          </a:extLst>
        </xdr:cNvPr>
        <xdr:cNvSpPr txBox="1">
          <a:spLocks noChangeArrowheads="1"/>
        </xdr:cNvSpPr>
      </xdr:nvSpPr>
      <xdr:spPr bwMode="auto">
        <a:xfrm>
          <a:off x="10888980" y="16482060"/>
          <a:ext cx="2514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</a:t>
          </a:r>
        </a:p>
      </xdr:txBody>
    </xdr:sp>
    <xdr:clientData/>
  </xdr:twoCellAnchor>
  <xdr:twoCellAnchor>
    <xdr:from>
      <xdr:col>16</xdr:col>
      <xdr:colOff>464820</xdr:colOff>
      <xdr:row>93</xdr:row>
      <xdr:rowOff>38100</xdr:rowOff>
    </xdr:from>
    <xdr:to>
      <xdr:col>16</xdr:col>
      <xdr:colOff>716280</xdr:colOff>
      <xdr:row>94</xdr:row>
      <xdr:rowOff>22860</xdr:rowOff>
    </xdr:to>
    <xdr:sp macro="" textlink="">
      <xdr:nvSpPr>
        <xdr:cNvPr id="4389" name="Text Box 293">
          <a:extLst>
            <a:ext uri="{FF2B5EF4-FFF2-40B4-BE49-F238E27FC236}">
              <a16:creationId xmlns:a16="http://schemas.microsoft.com/office/drawing/2014/main" id="{71614C0F-7673-F138-1084-6EF3024600E4}"/>
            </a:ext>
          </a:extLst>
        </xdr:cNvPr>
        <xdr:cNvSpPr txBox="1">
          <a:spLocks noChangeArrowheads="1"/>
        </xdr:cNvSpPr>
      </xdr:nvSpPr>
      <xdr:spPr bwMode="auto">
        <a:xfrm>
          <a:off x="11353800" y="16520160"/>
          <a:ext cx="25146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</a:t>
          </a:r>
        </a:p>
      </xdr:txBody>
    </xdr:sp>
    <xdr:clientData/>
  </xdr:twoCellAnchor>
  <xdr:twoCellAnchor>
    <xdr:from>
      <xdr:col>17</xdr:col>
      <xdr:colOff>160020</xdr:colOff>
      <xdr:row>93</xdr:row>
      <xdr:rowOff>121920</xdr:rowOff>
    </xdr:from>
    <xdr:to>
      <xdr:col>17</xdr:col>
      <xdr:colOff>403860</xdr:colOff>
      <xdr:row>94</xdr:row>
      <xdr:rowOff>99060</xdr:rowOff>
    </xdr:to>
    <xdr:sp macro="" textlink="">
      <xdr:nvSpPr>
        <xdr:cNvPr id="4390" name="Text Box 294">
          <a:extLst>
            <a:ext uri="{FF2B5EF4-FFF2-40B4-BE49-F238E27FC236}">
              <a16:creationId xmlns:a16="http://schemas.microsoft.com/office/drawing/2014/main" id="{919586F3-8A52-E558-3672-8EFAF114EB47}"/>
            </a:ext>
          </a:extLst>
        </xdr:cNvPr>
        <xdr:cNvSpPr txBox="1">
          <a:spLocks noChangeArrowheads="1"/>
        </xdr:cNvSpPr>
      </xdr:nvSpPr>
      <xdr:spPr bwMode="auto">
        <a:xfrm>
          <a:off x="11841480" y="16603980"/>
          <a:ext cx="24384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</a:t>
          </a:r>
        </a:p>
      </xdr:txBody>
    </xdr:sp>
    <xdr:clientData/>
  </xdr:twoCellAnchor>
  <xdr:twoCellAnchor editAs="oneCell">
    <xdr:from>
      <xdr:col>13</xdr:col>
      <xdr:colOff>2118360</xdr:colOff>
      <xdr:row>98</xdr:row>
      <xdr:rowOff>144780</xdr:rowOff>
    </xdr:from>
    <xdr:to>
      <xdr:col>14</xdr:col>
      <xdr:colOff>167640</xdr:colOff>
      <xdr:row>103</xdr:row>
      <xdr:rowOff>7620</xdr:rowOff>
    </xdr:to>
    <xdr:pic>
      <xdr:nvPicPr>
        <xdr:cNvPr id="4391" name="Picture 295">
          <a:extLst>
            <a:ext uri="{FF2B5EF4-FFF2-40B4-BE49-F238E27FC236}">
              <a16:creationId xmlns:a16="http://schemas.microsoft.com/office/drawing/2014/main" id="{9916E00B-E833-B0BC-B2B9-47B8D6065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7465040"/>
          <a:ext cx="16764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15</xdr:col>
      <xdr:colOff>160020</xdr:colOff>
      <xdr:row>99</xdr:row>
      <xdr:rowOff>0</xdr:rowOff>
    </xdr:from>
    <xdr:to>
      <xdr:col>15</xdr:col>
      <xdr:colOff>320040</xdr:colOff>
      <xdr:row>103</xdr:row>
      <xdr:rowOff>30480</xdr:rowOff>
    </xdr:to>
    <xdr:pic>
      <xdr:nvPicPr>
        <xdr:cNvPr id="4392" name="Picture 296">
          <a:extLst>
            <a:ext uri="{FF2B5EF4-FFF2-40B4-BE49-F238E27FC236}">
              <a16:creationId xmlns:a16="http://schemas.microsoft.com/office/drawing/2014/main" id="{A2279E86-1517-0D22-DC96-E4DE8F48B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17487900"/>
          <a:ext cx="16002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15</xdr:col>
      <xdr:colOff>381000</xdr:colOff>
      <xdr:row>99</xdr:row>
      <xdr:rowOff>0</xdr:rowOff>
    </xdr:from>
    <xdr:to>
      <xdr:col>15</xdr:col>
      <xdr:colOff>548640</xdr:colOff>
      <xdr:row>103</xdr:row>
      <xdr:rowOff>30480</xdr:rowOff>
    </xdr:to>
    <xdr:pic>
      <xdr:nvPicPr>
        <xdr:cNvPr id="4393" name="Picture 297">
          <a:extLst>
            <a:ext uri="{FF2B5EF4-FFF2-40B4-BE49-F238E27FC236}">
              <a16:creationId xmlns:a16="http://schemas.microsoft.com/office/drawing/2014/main" id="{65A428C0-F99C-1723-26E8-17A2B34D3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9880" y="17487900"/>
          <a:ext cx="16764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15</xdr:col>
      <xdr:colOff>624840</xdr:colOff>
      <xdr:row>99</xdr:row>
      <xdr:rowOff>0</xdr:rowOff>
    </xdr:from>
    <xdr:to>
      <xdr:col>15</xdr:col>
      <xdr:colOff>792480</xdr:colOff>
      <xdr:row>103</xdr:row>
      <xdr:rowOff>30480</xdr:rowOff>
    </xdr:to>
    <xdr:pic>
      <xdr:nvPicPr>
        <xdr:cNvPr id="4394" name="Picture 298">
          <a:extLst>
            <a:ext uri="{FF2B5EF4-FFF2-40B4-BE49-F238E27FC236}">
              <a16:creationId xmlns:a16="http://schemas.microsoft.com/office/drawing/2014/main" id="{08CA4264-2E9B-E48A-9178-86C1866BC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3720" y="17487900"/>
          <a:ext cx="16764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16</xdr:col>
      <xdr:colOff>297180</xdr:colOff>
      <xdr:row>99</xdr:row>
      <xdr:rowOff>137160</xdr:rowOff>
    </xdr:from>
    <xdr:to>
      <xdr:col>16</xdr:col>
      <xdr:colOff>464820</xdr:colOff>
      <xdr:row>103</xdr:row>
      <xdr:rowOff>7620</xdr:rowOff>
    </xdr:to>
    <xdr:pic>
      <xdr:nvPicPr>
        <xdr:cNvPr id="4395" name="Picture 299">
          <a:extLst>
            <a:ext uri="{FF2B5EF4-FFF2-40B4-BE49-F238E27FC236}">
              <a16:creationId xmlns:a16="http://schemas.microsoft.com/office/drawing/2014/main" id="{6FCF41D9-D1A3-1732-893C-A7A0E949C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6160" y="17625060"/>
          <a:ext cx="16764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16</xdr:col>
      <xdr:colOff>533400</xdr:colOff>
      <xdr:row>99</xdr:row>
      <xdr:rowOff>137160</xdr:rowOff>
    </xdr:from>
    <xdr:to>
      <xdr:col>16</xdr:col>
      <xdr:colOff>701040</xdr:colOff>
      <xdr:row>103</xdr:row>
      <xdr:rowOff>7620</xdr:rowOff>
    </xdr:to>
    <xdr:pic>
      <xdr:nvPicPr>
        <xdr:cNvPr id="4396" name="Picture 300">
          <a:extLst>
            <a:ext uri="{FF2B5EF4-FFF2-40B4-BE49-F238E27FC236}">
              <a16:creationId xmlns:a16="http://schemas.microsoft.com/office/drawing/2014/main" id="{BB3D5992-1E98-1CB3-BC8F-0C911CD50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2380" y="17625060"/>
          <a:ext cx="16764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16</xdr:col>
      <xdr:colOff>754380</xdr:colOff>
      <xdr:row>99</xdr:row>
      <xdr:rowOff>121920</xdr:rowOff>
    </xdr:from>
    <xdr:to>
      <xdr:col>17</xdr:col>
      <xdr:colOff>129540</xdr:colOff>
      <xdr:row>102</xdr:row>
      <xdr:rowOff>160020</xdr:rowOff>
    </xdr:to>
    <xdr:pic>
      <xdr:nvPicPr>
        <xdr:cNvPr id="4397" name="Picture 301">
          <a:extLst>
            <a:ext uri="{FF2B5EF4-FFF2-40B4-BE49-F238E27FC236}">
              <a16:creationId xmlns:a16="http://schemas.microsoft.com/office/drawing/2014/main" id="{1FBB3F4E-A41E-ECA5-51F2-F86554A7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3360" y="17609820"/>
          <a:ext cx="16764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17</xdr:col>
      <xdr:colOff>198120</xdr:colOff>
      <xdr:row>100</xdr:row>
      <xdr:rowOff>0</xdr:rowOff>
    </xdr:from>
    <xdr:to>
      <xdr:col>17</xdr:col>
      <xdr:colOff>365760</xdr:colOff>
      <xdr:row>103</xdr:row>
      <xdr:rowOff>38100</xdr:rowOff>
    </xdr:to>
    <xdr:pic>
      <xdr:nvPicPr>
        <xdr:cNvPr id="4398" name="Picture 302">
          <a:extLst>
            <a:ext uri="{FF2B5EF4-FFF2-40B4-BE49-F238E27FC236}">
              <a16:creationId xmlns:a16="http://schemas.microsoft.com/office/drawing/2014/main" id="{69905BA2-F386-8A56-0128-E8F19D49E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9580" y="17655540"/>
          <a:ext cx="16764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17</xdr:col>
      <xdr:colOff>434340</xdr:colOff>
      <xdr:row>99</xdr:row>
      <xdr:rowOff>129540</xdr:rowOff>
    </xdr:from>
    <xdr:to>
      <xdr:col>17</xdr:col>
      <xdr:colOff>601980</xdr:colOff>
      <xdr:row>103</xdr:row>
      <xdr:rowOff>0</xdr:rowOff>
    </xdr:to>
    <xdr:pic>
      <xdr:nvPicPr>
        <xdr:cNvPr id="4399" name="Picture 303">
          <a:extLst>
            <a:ext uri="{FF2B5EF4-FFF2-40B4-BE49-F238E27FC236}">
              <a16:creationId xmlns:a16="http://schemas.microsoft.com/office/drawing/2014/main" id="{3A336E60-6C23-0852-69D6-36BBAF95B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17617440"/>
          <a:ext cx="16764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17</xdr:col>
      <xdr:colOff>754380</xdr:colOff>
      <xdr:row>100</xdr:row>
      <xdr:rowOff>30480</xdr:rowOff>
    </xdr:from>
    <xdr:to>
      <xdr:col>18</xdr:col>
      <xdr:colOff>76200</xdr:colOff>
      <xdr:row>103</xdr:row>
      <xdr:rowOff>22860</xdr:rowOff>
    </xdr:to>
    <xdr:pic>
      <xdr:nvPicPr>
        <xdr:cNvPr id="4400" name="Picture 304">
          <a:extLst>
            <a:ext uri="{FF2B5EF4-FFF2-40B4-BE49-F238E27FC236}">
              <a16:creationId xmlns:a16="http://schemas.microsoft.com/office/drawing/2014/main" id="{2C5C9F99-8D57-A07C-9252-F2DF2E6F3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5840" y="17686020"/>
          <a:ext cx="114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18</xdr:col>
      <xdr:colOff>91440</xdr:colOff>
      <xdr:row>100</xdr:row>
      <xdr:rowOff>22860</xdr:rowOff>
    </xdr:from>
    <xdr:to>
      <xdr:col>18</xdr:col>
      <xdr:colOff>205740</xdr:colOff>
      <xdr:row>103</xdr:row>
      <xdr:rowOff>7620</xdr:rowOff>
    </xdr:to>
    <xdr:pic>
      <xdr:nvPicPr>
        <xdr:cNvPr id="4401" name="Picture 305">
          <a:extLst>
            <a:ext uri="{FF2B5EF4-FFF2-40B4-BE49-F238E27FC236}">
              <a16:creationId xmlns:a16="http://schemas.microsoft.com/office/drawing/2014/main" id="{D8F7BE3F-6345-7220-C8E4-7C3DE699E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380" y="17678400"/>
          <a:ext cx="11430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18</xdr:col>
      <xdr:colOff>320040</xdr:colOff>
      <xdr:row>100</xdr:row>
      <xdr:rowOff>45720</xdr:rowOff>
    </xdr:from>
    <xdr:to>
      <xdr:col>18</xdr:col>
      <xdr:colOff>434340</xdr:colOff>
      <xdr:row>103</xdr:row>
      <xdr:rowOff>38100</xdr:rowOff>
    </xdr:to>
    <xdr:pic>
      <xdr:nvPicPr>
        <xdr:cNvPr id="4402" name="Picture 306">
          <a:extLst>
            <a:ext uri="{FF2B5EF4-FFF2-40B4-BE49-F238E27FC236}">
              <a16:creationId xmlns:a16="http://schemas.microsoft.com/office/drawing/2014/main" id="{387BC8D5-9154-F1BF-C296-F58F676C3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3980" y="17701260"/>
          <a:ext cx="114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18</xdr:col>
      <xdr:colOff>525780</xdr:colOff>
      <xdr:row>100</xdr:row>
      <xdr:rowOff>76200</xdr:rowOff>
    </xdr:from>
    <xdr:to>
      <xdr:col>18</xdr:col>
      <xdr:colOff>647700</xdr:colOff>
      <xdr:row>103</xdr:row>
      <xdr:rowOff>68580</xdr:rowOff>
    </xdr:to>
    <xdr:pic>
      <xdr:nvPicPr>
        <xdr:cNvPr id="4403" name="Picture 307">
          <a:extLst>
            <a:ext uri="{FF2B5EF4-FFF2-40B4-BE49-F238E27FC236}">
              <a16:creationId xmlns:a16="http://schemas.microsoft.com/office/drawing/2014/main" id="{B5B78EEF-5CA9-1A1C-ECD2-231DBB5BF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9720" y="17731740"/>
          <a:ext cx="12192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2270760</xdr:colOff>
      <xdr:row>104</xdr:row>
      <xdr:rowOff>137160</xdr:rowOff>
    </xdr:from>
    <xdr:to>
      <xdr:col>14</xdr:col>
      <xdr:colOff>99060</xdr:colOff>
      <xdr:row>107</xdr:row>
      <xdr:rowOff>45720</xdr:rowOff>
    </xdr:to>
    <xdr:pic>
      <xdr:nvPicPr>
        <xdr:cNvPr id="4404" name="Picture 308">
          <a:extLst>
            <a:ext uri="{FF2B5EF4-FFF2-40B4-BE49-F238E27FC236}">
              <a16:creationId xmlns:a16="http://schemas.microsoft.com/office/drawing/2014/main" id="{9EB7863B-6BB8-3450-C2EF-96A46CB5D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8463260"/>
          <a:ext cx="9906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15</xdr:col>
      <xdr:colOff>182880</xdr:colOff>
      <xdr:row>105</xdr:row>
      <xdr:rowOff>0</xdr:rowOff>
    </xdr:from>
    <xdr:to>
      <xdr:col>15</xdr:col>
      <xdr:colOff>274320</xdr:colOff>
      <xdr:row>107</xdr:row>
      <xdr:rowOff>38100</xdr:rowOff>
    </xdr:to>
    <xdr:pic>
      <xdr:nvPicPr>
        <xdr:cNvPr id="4405" name="Picture 309">
          <a:extLst>
            <a:ext uri="{FF2B5EF4-FFF2-40B4-BE49-F238E27FC236}">
              <a16:creationId xmlns:a16="http://schemas.microsoft.com/office/drawing/2014/main" id="{1C23C88A-0928-3F95-9315-E49E8882B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760" y="18493740"/>
          <a:ext cx="9144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15</xdr:col>
      <xdr:colOff>304800</xdr:colOff>
      <xdr:row>104</xdr:row>
      <xdr:rowOff>144780</xdr:rowOff>
    </xdr:from>
    <xdr:to>
      <xdr:col>15</xdr:col>
      <xdr:colOff>403860</xdr:colOff>
      <xdr:row>107</xdr:row>
      <xdr:rowOff>60960</xdr:rowOff>
    </xdr:to>
    <xdr:pic>
      <xdr:nvPicPr>
        <xdr:cNvPr id="4406" name="Picture 310">
          <a:extLst>
            <a:ext uri="{FF2B5EF4-FFF2-40B4-BE49-F238E27FC236}">
              <a16:creationId xmlns:a16="http://schemas.microsoft.com/office/drawing/2014/main" id="{A9A13BEF-64A0-50B2-A575-BAF276AEA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3680" y="18470880"/>
          <a:ext cx="9906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15</xdr:col>
      <xdr:colOff>487680</xdr:colOff>
      <xdr:row>105</xdr:row>
      <xdr:rowOff>30480</xdr:rowOff>
    </xdr:from>
    <xdr:to>
      <xdr:col>15</xdr:col>
      <xdr:colOff>579120</xdr:colOff>
      <xdr:row>107</xdr:row>
      <xdr:rowOff>68580</xdr:rowOff>
    </xdr:to>
    <xdr:pic>
      <xdr:nvPicPr>
        <xdr:cNvPr id="4407" name="Picture 311">
          <a:extLst>
            <a:ext uri="{FF2B5EF4-FFF2-40B4-BE49-F238E27FC236}">
              <a16:creationId xmlns:a16="http://schemas.microsoft.com/office/drawing/2014/main" id="{4AA99BDE-DF47-1A40-87B2-C3DBD3CBC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6560" y="18524220"/>
          <a:ext cx="9144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15</xdr:col>
      <xdr:colOff>601980</xdr:colOff>
      <xdr:row>104</xdr:row>
      <xdr:rowOff>129540</xdr:rowOff>
    </xdr:from>
    <xdr:to>
      <xdr:col>15</xdr:col>
      <xdr:colOff>693420</xdr:colOff>
      <xdr:row>107</xdr:row>
      <xdr:rowOff>0</xdr:rowOff>
    </xdr:to>
    <xdr:pic>
      <xdr:nvPicPr>
        <xdr:cNvPr id="4408" name="Picture 312">
          <a:extLst>
            <a:ext uri="{FF2B5EF4-FFF2-40B4-BE49-F238E27FC236}">
              <a16:creationId xmlns:a16="http://schemas.microsoft.com/office/drawing/2014/main" id="{C7EDF3BD-6678-5507-B0BA-ECB4AB983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0860" y="18455640"/>
          <a:ext cx="9144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16</xdr:col>
      <xdr:colOff>274320</xdr:colOff>
      <xdr:row>104</xdr:row>
      <xdr:rowOff>160020</xdr:rowOff>
    </xdr:from>
    <xdr:to>
      <xdr:col>16</xdr:col>
      <xdr:colOff>358140</xdr:colOff>
      <xdr:row>106</xdr:row>
      <xdr:rowOff>137160</xdr:rowOff>
    </xdr:to>
    <xdr:pic>
      <xdr:nvPicPr>
        <xdr:cNvPr id="4409" name="Picture 313">
          <a:extLst>
            <a:ext uri="{FF2B5EF4-FFF2-40B4-BE49-F238E27FC236}">
              <a16:creationId xmlns:a16="http://schemas.microsoft.com/office/drawing/2014/main" id="{306227D5-10EF-9B71-0398-FCF28B32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0" y="18486120"/>
          <a:ext cx="838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16</xdr:col>
      <xdr:colOff>388620</xdr:colOff>
      <xdr:row>105</xdr:row>
      <xdr:rowOff>38100</xdr:rowOff>
    </xdr:from>
    <xdr:to>
      <xdr:col>16</xdr:col>
      <xdr:colOff>464820</xdr:colOff>
      <xdr:row>107</xdr:row>
      <xdr:rowOff>22860</xdr:rowOff>
    </xdr:to>
    <xdr:pic>
      <xdr:nvPicPr>
        <xdr:cNvPr id="4410" name="Picture 314">
          <a:extLst>
            <a:ext uri="{FF2B5EF4-FFF2-40B4-BE49-F238E27FC236}">
              <a16:creationId xmlns:a16="http://schemas.microsoft.com/office/drawing/2014/main" id="{0F9B6DFC-0208-0761-203A-9DCBD9B89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0" y="18531840"/>
          <a:ext cx="762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16</xdr:col>
      <xdr:colOff>662940</xdr:colOff>
      <xdr:row>105</xdr:row>
      <xdr:rowOff>30480</xdr:rowOff>
    </xdr:from>
    <xdr:to>
      <xdr:col>16</xdr:col>
      <xdr:colOff>746760</xdr:colOff>
      <xdr:row>107</xdr:row>
      <xdr:rowOff>7620</xdr:rowOff>
    </xdr:to>
    <xdr:pic>
      <xdr:nvPicPr>
        <xdr:cNvPr id="4411" name="Picture 315">
          <a:extLst>
            <a:ext uri="{FF2B5EF4-FFF2-40B4-BE49-F238E27FC236}">
              <a16:creationId xmlns:a16="http://schemas.microsoft.com/office/drawing/2014/main" id="{DFFDE7AA-3D61-2CBF-528C-774AD597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1920" y="18524220"/>
          <a:ext cx="838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15</xdr:col>
      <xdr:colOff>335280</xdr:colOff>
      <xdr:row>103</xdr:row>
      <xdr:rowOff>7620</xdr:rowOff>
    </xdr:from>
    <xdr:to>
      <xdr:col>15</xdr:col>
      <xdr:colOff>480060</xdr:colOff>
      <xdr:row>103</xdr:row>
      <xdr:rowOff>152400</xdr:rowOff>
    </xdr:to>
    <xdr:sp macro="" textlink="">
      <xdr:nvSpPr>
        <xdr:cNvPr id="4412" name="Text Box 316">
          <a:extLst>
            <a:ext uri="{FF2B5EF4-FFF2-40B4-BE49-F238E27FC236}">
              <a16:creationId xmlns:a16="http://schemas.microsoft.com/office/drawing/2014/main" id="{EBE0CC0A-AE5B-C671-382A-1B76FD01FF7B}"/>
            </a:ext>
          </a:extLst>
        </xdr:cNvPr>
        <xdr:cNvSpPr txBox="1">
          <a:spLocks noChangeArrowheads="1"/>
        </xdr:cNvSpPr>
      </xdr:nvSpPr>
      <xdr:spPr bwMode="auto">
        <a:xfrm>
          <a:off x="10424160" y="18166080"/>
          <a:ext cx="14478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</a:t>
          </a:r>
        </a:p>
      </xdr:txBody>
    </xdr:sp>
    <xdr:clientData/>
  </xdr:twoCellAnchor>
  <xdr:twoCellAnchor>
    <xdr:from>
      <xdr:col>15</xdr:col>
      <xdr:colOff>739140</xdr:colOff>
      <xdr:row>103</xdr:row>
      <xdr:rowOff>76200</xdr:rowOff>
    </xdr:from>
    <xdr:to>
      <xdr:col>16</xdr:col>
      <xdr:colOff>106680</xdr:colOff>
      <xdr:row>104</xdr:row>
      <xdr:rowOff>60960</xdr:rowOff>
    </xdr:to>
    <xdr:sp macro="" textlink="">
      <xdr:nvSpPr>
        <xdr:cNvPr id="4413" name="Text Box 317">
          <a:extLst>
            <a:ext uri="{FF2B5EF4-FFF2-40B4-BE49-F238E27FC236}">
              <a16:creationId xmlns:a16="http://schemas.microsoft.com/office/drawing/2014/main" id="{55918E10-61A3-6319-2370-9D07B416C091}"/>
            </a:ext>
          </a:extLst>
        </xdr:cNvPr>
        <xdr:cNvSpPr txBox="1">
          <a:spLocks noChangeArrowheads="1"/>
        </xdr:cNvSpPr>
      </xdr:nvSpPr>
      <xdr:spPr bwMode="auto">
        <a:xfrm>
          <a:off x="10828020" y="18234660"/>
          <a:ext cx="1676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</a:t>
          </a:r>
        </a:p>
      </xdr:txBody>
    </xdr:sp>
    <xdr:clientData/>
  </xdr:twoCellAnchor>
  <xdr:twoCellAnchor>
    <xdr:from>
      <xdr:col>16</xdr:col>
      <xdr:colOff>502920</xdr:colOff>
      <xdr:row>103</xdr:row>
      <xdr:rowOff>76200</xdr:rowOff>
    </xdr:from>
    <xdr:to>
      <xdr:col>16</xdr:col>
      <xdr:colOff>655320</xdr:colOff>
      <xdr:row>104</xdr:row>
      <xdr:rowOff>60960</xdr:rowOff>
    </xdr:to>
    <xdr:sp macro="" textlink="">
      <xdr:nvSpPr>
        <xdr:cNvPr id="4414" name="Text Box 318">
          <a:extLst>
            <a:ext uri="{FF2B5EF4-FFF2-40B4-BE49-F238E27FC236}">
              <a16:creationId xmlns:a16="http://schemas.microsoft.com/office/drawing/2014/main" id="{ACF9F574-46AE-EF0B-B9ED-F3E121714EE5}"/>
            </a:ext>
          </a:extLst>
        </xdr:cNvPr>
        <xdr:cNvSpPr txBox="1">
          <a:spLocks noChangeArrowheads="1"/>
        </xdr:cNvSpPr>
      </xdr:nvSpPr>
      <xdr:spPr bwMode="auto">
        <a:xfrm>
          <a:off x="11391900" y="1823466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</a:t>
          </a:r>
        </a:p>
      </xdr:txBody>
    </xdr:sp>
    <xdr:clientData/>
  </xdr:twoCellAnchor>
  <xdr:twoCellAnchor>
    <xdr:from>
      <xdr:col>17</xdr:col>
      <xdr:colOff>160020</xdr:colOff>
      <xdr:row>103</xdr:row>
      <xdr:rowOff>99060</xdr:rowOff>
    </xdr:from>
    <xdr:to>
      <xdr:col>17</xdr:col>
      <xdr:colOff>373380</xdr:colOff>
      <xdr:row>104</xdr:row>
      <xdr:rowOff>121920</xdr:rowOff>
    </xdr:to>
    <xdr:sp macro="" textlink="">
      <xdr:nvSpPr>
        <xdr:cNvPr id="4415" name="Text Box 319">
          <a:extLst>
            <a:ext uri="{FF2B5EF4-FFF2-40B4-BE49-F238E27FC236}">
              <a16:creationId xmlns:a16="http://schemas.microsoft.com/office/drawing/2014/main" id="{EA8C480E-C775-56AF-279E-179AB8E83828}"/>
            </a:ext>
          </a:extLst>
        </xdr:cNvPr>
        <xdr:cNvSpPr txBox="1">
          <a:spLocks noChangeArrowheads="1"/>
        </xdr:cNvSpPr>
      </xdr:nvSpPr>
      <xdr:spPr bwMode="auto">
        <a:xfrm>
          <a:off x="11841480" y="18257520"/>
          <a:ext cx="2133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</a:t>
          </a:r>
        </a:p>
      </xdr:txBody>
    </xdr:sp>
    <xdr:clientData/>
  </xdr:twoCellAnchor>
  <xdr:twoCellAnchor>
    <xdr:from>
      <xdr:col>9</xdr:col>
      <xdr:colOff>91440</xdr:colOff>
      <xdr:row>104</xdr:row>
      <xdr:rowOff>137160</xdr:rowOff>
    </xdr:from>
    <xdr:to>
      <xdr:col>11</xdr:col>
      <xdr:colOff>525780</xdr:colOff>
      <xdr:row>108</xdr:row>
      <xdr:rowOff>129540</xdr:rowOff>
    </xdr:to>
    <xdr:sp macro="" textlink="">
      <xdr:nvSpPr>
        <xdr:cNvPr id="4416" name="Freeform 320">
          <a:extLst>
            <a:ext uri="{FF2B5EF4-FFF2-40B4-BE49-F238E27FC236}">
              <a16:creationId xmlns:a16="http://schemas.microsoft.com/office/drawing/2014/main" id="{C2E4DEE7-F778-D5D7-7299-F854AD66AD8B}"/>
            </a:ext>
          </a:extLst>
        </xdr:cNvPr>
        <xdr:cNvSpPr>
          <a:spLocks/>
        </xdr:cNvSpPr>
      </xdr:nvSpPr>
      <xdr:spPr bwMode="auto">
        <a:xfrm rot="6485007" flipV="1">
          <a:off x="4480560" y="18044160"/>
          <a:ext cx="662940" cy="1501140"/>
        </a:xfrm>
        <a:custGeom>
          <a:avLst/>
          <a:gdLst>
            <a:gd name="T0" fmla="*/ 0 w 165"/>
            <a:gd name="T1" fmla="*/ 0 h 54"/>
            <a:gd name="T2" fmla="*/ 23 w 165"/>
            <a:gd name="T3" fmla="*/ 1 h 54"/>
            <a:gd name="T4" fmla="*/ 34 w 165"/>
            <a:gd name="T5" fmla="*/ 8 h 54"/>
            <a:gd name="T6" fmla="*/ 40 w 165"/>
            <a:gd name="T7" fmla="*/ 16 h 54"/>
            <a:gd name="T8" fmla="*/ 50 w 165"/>
            <a:gd name="T9" fmla="*/ 23 h 54"/>
            <a:gd name="T10" fmla="*/ 77 w 165"/>
            <a:gd name="T11" fmla="*/ 36 h 54"/>
            <a:gd name="T12" fmla="*/ 121 w 165"/>
            <a:gd name="T13" fmla="*/ 44 h 54"/>
            <a:gd name="T14" fmla="*/ 165 w 165"/>
            <a:gd name="T15" fmla="*/ 54 h 5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165" h="54">
              <a:moveTo>
                <a:pt x="0" y="0"/>
              </a:moveTo>
              <a:cubicBezTo>
                <a:pt x="8" y="0"/>
                <a:pt x="15" y="0"/>
                <a:pt x="23" y="1"/>
              </a:cubicBezTo>
              <a:cubicBezTo>
                <a:pt x="27" y="2"/>
                <a:pt x="34" y="8"/>
                <a:pt x="34" y="8"/>
              </a:cubicBezTo>
              <a:cubicBezTo>
                <a:pt x="35" y="12"/>
                <a:pt x="37" y="14"/>
                <a:pt x="40" y="16"/>
              </a:cubicBezTo>
              <a:cubicBezTo>
                <a:pt x="42" y="21"/>
                <a:pt x="46" y="20"/>
                <a:pt x="50" y="23"/>
              </a:cubicBezTo>
              <a:cubicBezTo>
                <a:pt x="55" y="31"/>
                <a:pt x="69" y="33"/>
                <a:pt x="77" y="36"/>
              </a:cubicBezTo>
              <a:cubicBezTo>
                <a:pt x="82" y="50"/>
                <a:pt x="106" y="44"/>
                <a:pt x="121" y="44"/>
              </a:cubicBezTo>
              <a:cubicBezTo>
                <a:pt x="139" y="48"/>
                <a:pt x="144" y="54"/>
                <a:pt x="165" y="54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662940</xdr:colOff>
      <xdr:row>27</xdr:row>
      <xdr:rowOff>83820</xdr:rowOff>
    </xdr:from>
    <xdr:to>
      <xdr:col>11</xdr:col>
      <xdr:colOff>1257300</xdr:colOff>
      <xdr:row>33</xdr:row>
      <xdr:rowOff>68580</xdr:rowOff>
    </xdr:to>
    <xdr:sp macro="" textlink="" fLocksText="0">
      <xdr:nvSpPr>
        <xdr:cNvPr id="4417" name="Text Box 321">
          <a:extLst>
            <a:ext uri="{FF2B5EF4-FFF2-40B4-BE49-F238E27FC236}">
              <a16:creationId xmlns:a16="http://schemas.microsoft.com/office/drawing/2014/main" id="{DC8EA2CF-3A8E-7FA5-596B-66F20E9F669C}"/>
            </a:ext>
          </a:extLst>
        </xdr:cNvPr>
        <xdr:cNvSpPr txBox="1">
          <a:spLocks noChangeArrowheads="1"/>
        </xdr:cNvSpPr>
      </xdr:nvSpPr>
      <xdr:spPr bwMode="auto">
        <a:xfrm>
          <a:off x="4632960" y="5433060"/>
          <a:ext cx="1661160" cy="10363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Legende: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F1,2,3 Fotostandorte</a:t>
          </a:r>
        </a:p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P: Autoparkplatz</a:t>
          </a:r>
        </a:p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Eckpunkte (Pfähle)</a:t>
          </a:r>
        </a:p>
        <a:p>
          <a:pPr algn="l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9</xdr:col>
      <xdr:colOff>274320</xdr:colOff>
      <xdr:row>28</xdr:row>
      <xdr:rowOff>160020</xdr:rowOff>
    </xdr:from>
    <xdr:to>
      <xdr:col>9</xdr:col>
      <xdr:colOff>335280</xdr:colOff>
      <xdr:row>29</xdr:row>
      <xdr:rowOff>45720</xdr:rowOff>
    </xdr:to>
    <xdr:sp macro="" textlink="">
      <xdr:nvSpPr>
        <xdr:cNvPr id="4418" name="Oval 322">
          <a:extLst>
            <a:ext uri="{FF2B5EF4-FFF2-40B4-BE49-F238E27FC236}">
              <a16:creationId xmlns:a16="http://schemas.microsoft.com/office/drawing/2014/main" id="{742CADB6-CCD3-94A7-0E9A-07110C567C77}"/>
            </a:ext>
          </a:extLst>
        </xdr:cNvPr>
        <xdr:cNvSpPr>
          <a:spLocks noChangeArrowheads="1"/>
        </xdr:cNvSpPr>
      </xdr:nvSpPr>
      <xdr:spPr bwMode="auto">
        <a:xfrm>
          <a:off x="4244340" y="5684520"/>
          <a:ext cx="60960" cy="6096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281940</xdr:colOff>
      <xdr:row>30</xdr:row>
      <xdr:rowOff>106680</xdr:rowOff>
    </xdr:from>
    <xdr:to>
      <xdr:col>9</xdr:col>
      <xdr:colOff>342900</xdr:colOff>
      <xdr:row>30</xdr:row>
      <xdr:rowOff>167640</xdr:rowOff>
    </xdr:to>
    <xdr:sp macro="" textlink="">
      <xdr:nvSpPr>
        <xdr:cNvPr id="4419" name="Oval 323">
          <a:extLst>
            <a:ext uri="{FF2B5EF4-FFF2-40B4-BE49-F238E27FC236}">
              <a16:creationId xmlns:a16="http://schemas.microsoft.com/office/drawing/2014/main" id="{0D3C5A6A-0D4E-533F-A579-F30B99362337}"/>
            </a:ext>
          </a:extLst>
        </xdr:cNvPr>
        <xdr:cNvSpPr>
          <a:spLocks noChangeArrowheads="1"/>
        </xdr:cNvSpPr>
      </xdr:nvSpPr>
      <xdr:spPr bwMode="auto">
        <a:xfrm>
          <a:off x="4251960" y="5981700"/>
          <a:ext cx="60960" cy="6096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754380</xdr:colOff>
          <xdr:row>3</xdr:row>
          <xdr:rowOff>83820</xdr:rowOff>
        </xdr:from>
        <xdr:to>
          <xdr:col>18</xdr:col>
          <xdr:colOff>274320</xdr:colOff>
          <xdr:row>3</xdr:row>
          <xdr:rowOff>304800</xdr:rowOff>
        </xdr:to>
        <xdr:sp macro="" textlink="">
          <xdr:nvSpPr>
            <xdr:cNvPr id="4422" name="Check Box 326" hidden="1">
              <a:extLst>
                <a:ext uri="{63B3BB69-23CF-44E3-9099-C40C66FF867C}">
                  <a14:compatExt spid="_x0000_s4422"/>
                </a:ext>
                <a:ext uri="{FF2B5EF4-FFF2-40B4-BE49-F238E27FC236}">
                  <a16:creationId xmlns:a16="http://schemas.microsoft.com/office/drawing/2014/main" id="{006C42D2-92D8-A6C4-FB7D-F39D547E57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960120</xdr:colOff>
          <xdr:row>1</xdr:row>
          <xdr:rowOff>228600</xdr:rowOff>
        </xdr:from>
        <xdr:to>
          <xdr:col>11</xdr:col>
          <xdr:colOff>1272540</xdr:colOff>
          <xdr:row>3</xdr:row>
          <xdr:rowOff>7620</xdr:rowOff>
        </xdr:to>
        <xdr:sp macro="" textlink="">
          <xdr:nvSpPr>
            <xdr:cNvPr id="4423" name="Check Box 327" hidden="1">
              <a:extLst>
                <a:ext uri="{63B3BB69-23CF-44E3-9099-C40C66FF867C}">
                  <a14:compatExt spid="_x0000_s4423"/>
                </a:ext>
                <a:ext uri="{FF2B5EF4-FFF2-40B4-BE49-F238E27FC236}">
                  <a16:creationId xmlns:a16="http://schemas.microsoft.com/office/drawing/2014/main" id="{BF4AE432-D77F-D9AC-7A6F-69EF53A3A3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</xdr:row>
          <xdr:rowOff>220980</xdr:rowOff>
        </xdr:from>
        <xdr:to>
          <xdr:col>11</xdr:col>
          <xdr:colOff>388620</xdr:colOff>
          <xdr:row>3</xdr:row>
          <xdr:rowOff>0</xdr:rowOff>
        </xdr:to>
        <xdr:sp macro="" textlink="">
          <xdr:nvSpPr>
            <xdr:cNvPr id="4424" name="Check Box 328" hidden="1">
              <a:extLst>
                <a:ext uri="{63B3BB69-23CF-44E3-9099-C40C66FF867C}">
                  <a14:compatExt spid="_x0000_s4424"/>
                </a:ext>
                <a:ext uri="{FF2B5EF4-FFF2-40B4-BE49-F238E27FC236}">
                  <a16:creationId xmlns:a16="http://schemas.microsoft.com/office/drawing/2014/main" id="{9CE2B2A5-9684-C2EF-3F88-2AE3C5B27D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510540</xdr:colOff>
          <xdr:row>1</xdr:row>
          <xdr:rowOff>220980</xdr:rowOff>
        </xdr:from>
        <xdr:to>
          <xdr:col>11</xdr:col>
          <xdr:colOff>822960</xdr:colOff>
          <xdr:row>3</xdr:row>
          <xdr:rowOff>0</xdr:rowOff>
        </xdr:to>
        <xdr:sp macro="" textlink="">
          <xdr:nvSpPr>
            <xdr:cNvPr id="4425" name="Check Box 329" hidden="1">
              <a:extLst>
                <a:ext uri="{63B3BB69-23CF-44E3-9099-C40C66FF867C}">
                  <a14:compatExt spid="_x0000_s4425"/>
                </a:ext>
                <a:ext uri="{FF2B5EF4-FFF2-40B4-BE49-F238E27FC236}">
                  <a16:creationId xmlns:a16="http://schemas.microsoft.com/office/drawing/2014/main" id="{DE97C26D-5AA0-122D-42EB-80EE68C9C8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1</xdr:row>
          <xdr:rowOff>220980</xdr:rowOff>
        </xdr:from>
        <xdr:to>
          <xdr:col>12</xdr:col>
          <xdr:colOff>457200</xdr:colOff>
          <xdr:row>3</xdr:row>
          <xdr:rowOff>0</xdr:rowOff>
        </xdr:to>
        <xdr:sp macro="" textlink="">
          <xdr:nvSpPr>
            <xdr:cNvPr id="4426" name="Check Box 330" hidden="1">
              <a:extLst>
                <a:ext uri="{63B3BB69-23CF-44E3-9099-C40C66FF867C}">
                  <a14:compatExt spid="_x0000_s4426"/>
                </a:ext>
                <a:ext uri="{FF2B5EF4-FFF2-40B4-BE49-F238E27FC236}">
                  <a16:creationId xmlns:a16="http://schemas.microsoft.com/office/drawing/2014/main" id="{19C8EA1F-29D6-4609-13B2-5873FE31FE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1112520</xdr:colOff>
          <xdr:row>1</xdr:row>
          <xdr:rowOff>228600</xdr:rowOff>
        </xdr:from>
        <xdr:to>
          <xdr:col>13</xdr:col>
          <xdr:colOff>7620</xdr:colOff>
          <xdr:row>3</xdr:row>
          <xdr:rowOff>7620</xdr:rowOff>
        </xdr:to>
        <xdr:sp macro="" textlink="">
          <xdr:nvSpPr>
            <xdr:cNvPr id="4427" name="Check Box 331" hidden="1">
              <a:extLst>
                <a:ext uri="{63B3BB69-23CF-44E3-9099-C40C66FF867C}">
                  <a14:compatExt spid="_x0000_s4427"/>
                </a:ext>
                <a:ext uri="{FF2B5EF4-FFF2-40B4-BE49-F238E27FC236}">
                  <a16:creationId xmlns:a16="http://schemas.microsoft.com/office/drawing/2014/main" id="{5B557D73-59DF-DB2F-2AE3-F9637CA457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472440</xdr:colOff>
          <xdr:row>1</xdr:row>
          <xdr:rowOff>236220</xdr:rowOff>
        </xdr:from>
        <xdr:to>
          <xdr:col>14</xdr:col>
          <xdr:colOff>784860</xdr:colOff>
          <xdr:row>3</xdr:row>
          <xdr:rowOff>15240</xdr:rowOff>
        </xdr:to>
        <xdr:sp macro="" textlink="">
          <xdr:nvSpPr>
            <xdr:cNvPr id="4428" name="Check Box 332" hidden="1">
              <a:extLst>
                <a:ext uri="{63B3BB69-23CF-44E3-9099-C40C66FF867C}">
                  <a14:compatExt spid="_x0000_s4428"/>
                </a:ext>
                <a:ext uri="{FF2B5EF4-FFF2-40B4-BE49-F238E27FC236}">
                  <a16:creationId xmlns:a16="http://schemas.microsoft.com/office/drawing/2014/main" id="{18A3B6B8-08BC-4F28-4CEE-66D0024F88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1127760</xdr:colOff>
          <xdr:row>1</xdr:row>
          <xdr:rowOff>220980</xdr:rowOff>
        </xdr:from>
        <xdr:to>
          <xdr:col>14</xdr:col>
          <xdr:colOff>1440180</xdr:colOff>
          <xdr:row>3</xdr:row>
          <xdr:rowOff>0</xdr:rowOff>
        </xdr:to>
        <xdr:sp macro="" textlink="">
          <xdr:nvSpPr>
            <xdr:cNvPr id="4429" name="Check Box 333" hidden="1">
              <a:extLst>
                <a:ext uri="{63B3BB69-23CF-44E3-9099-C40C66FF867C}">
                  <a14:compatExt spid="_x0000_s4429"/>
                </a:ext>
                <a:ext uri="{FF2B5EF4-FFF2-40B4-BE49-F238E27FC236}">
                  <a16:creationId xmlns:a16="http://schemas.microsoft.com/office/drawing/2014/main" id="{5C5A55B4-6B4D-0BE4-A499-9892A0929D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4</xdr:row>
      <xdr:rowOff>106680</xdr:rowOff>
    </xdr:from>
    <xdr:to>
      <xdr:col>9</xdr:col>
      <xdr:colOff>0</xdr:colOff>
      <xdr:row>33</xdr:row>
      <xdr:rowOff>160020</xdr:rowOff>
    </xdr:to>
    <xdr:pic>
      <xdr:nvPicPr>
        <xdr:cNvPr id="4431" name="Picture 335">
          <a:extLst>
            <a:ext uri="{FF2B5EF4-FFF2-40B4-BE49-F238E27FC236}">
              <a16:creationId xmlns:a16="http://schemas.microsoft.com/office/drawing/2014/main" id="{09AB5C32-D04C-2F0B-263A-37C13EE3C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97280"/>
          <a:ext cx="3931920" cy="5463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320040</xdr:colOff>
      <xdr:row>11</xdr:row>
      <xdr:rowOff>160020</xdr:rowOff>
    </xdr:from>
    <xdr:to>
      <xdr:col>11</xdr:col>
      <xdr:colOff>655320</xdr:colOff>
      <xdr:row>14</xdr:row>
      <xdr:rowOff>68580</xdr:rowOff>
    </xdr:to>
    <xdr:sp macro="" textlink="">
      <xdr:nvSpPr>
        <xdr:cNvPr id="4445" name="Rectangle 349">
          <a:extLst>
            <a:ext uri="{FF2B5EF4-FFF2-40B4-BE49-F238E27FC236}">
              <a16:creationId xmlns:a16="http://schemas.microsoft.com/office/drawing/2014/main" id="{4367044E-DC06-528F-E0FB-98FE84C92010}"/>
            </a:ext>
          </a:extLst>
        </xdr:cNvPr>
        <xdr:cNvSpPr>
          <a:spLocks noChangeArrowheads="1"/>
        </xdr:cNvSpPr>
      </xdr:nvSpPr>
      <xdr:spPr bwMode="auto">
        <a:xfrm>
          <a:off x="4290060" y="2453640"/>
          <a:ext cx="1402080" cy="4343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Chemin forestier de la Charbonnière</a:t>
          </a:r>
        </a:p>
      </xdr:txBody>
    </xdr:sp>
    <xdr:clientData/>
  </xdr:twoCellAnchor>
  <xdr:twoCellAnchor>
    <xdr:from>
      <xdr:col>8</xdr:col>
      <xdr:colOff>137160</xdr:colOff>
      <xdr:row>13</xdr:row>
      <xdr:rowOff>7620</xdr:rowOff>
    </xdr:from>
    <xdr:to>
      <xdr:col>9</xdr:col>
      <xdr:colOff>312420</xdr:colOff>
      <xdr:row>16</xdr:row>
      <xdr:rowOff>0</xdr:rowOff>
    </xdr:to>
    <xdr:sp macro="" textlink="">
      <xdr:nvSpPr>
        <xdr:cNvPr id="4446" name="Line 350">
          <a:extLst>
            <a:ext uri="{FF2B5EF4-FFF2-40B4-BE49-F238E27FC236}">
              <a16:creationId xmlns:a16="http://schemas.microsoft.com/office/drawing/2014/main" id="{FFD4DCE0-5719-095E-4173-AD476B390789}"/>
            </a:ext>
          </a:extLst>
        </xdr:cNvPr>
        <xdr:cNvSpPr>
          <a:spLocks noChangeShapeType="1"/>
        </xdr:cNvSpPr>
      </xdr:nvSpPr>
      <xdr:spPr bwMode="auto">
        <a:xfrm flipH="1">
          <a:off x="3718560" y="2651760"/>
          <a:ext cx="563880" cy="5181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198120</xdr:colOff>
      <xdr:row>19</xdr:row>
      <xdr:rowOff>45720</xdr:rowOff>
    </xdr:from>
    <xdr:to>
      <xdr:col>2</xdr:col>
      <xdr:colOff>449580</xdr:colOff>
      <xdr:row>20</xdr:row>
      <xdr:rowOff>30480</xdr:rowOff>
    </xdr:to>
    <xdr:sp macro="" textlink="">
      <xdr:nvSpPr>
        <xdr:cNvPr id="4447" name="Rectangle 351">
          <a:extLst>
            <a:ext uri="{FF2B5EF4-FFF2-40B4-BE49-F238E27FC236}">
              <a16:creationId xmlns:a16="http://schemas.microsoft.com/office/drawing/2014/main" id="{438D7596-8357-6E0F-88FB-5829BD46FB66}"/>
            </a:ext>
          </a:extLst>
        </xdr:cNvPr>
        <xdr:cNvSpPr>
          <a:spLocks noChangeArrowheads="1"/>
        </xdr:cNvSpPr>
      </xdr:nvSpPr>
      <xdr:spPr bwMode="auto">
        <a:xfrm>
          <a:off x="1546860" y="3741420"/>
          <a:ext cx="25146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 B</a:t>
          </a:r>
        </a:p>
      </xdr:txBody>
    </xdr:sp>
    <xdr:clientData/>
  </xdr:twoCellAnchor>
  <xdr:twoCellAnchor>
    <xdr:from>
      <xdr:col>4</xdr:col>
      <xdr:colOff>365760</xdr:colOff>
      <xdr:row>23</xdr:row>
      <xdr:rowOff>144780</xdr:rowOff>
    </xdr:from>
    <xdr:to>
      <xdr:col>6</xdr:col>
      <xdr:colOff>68580</xdr:colOff>
      <xdr:row>24</xdr:row>
      <xdr:rowOff>121920</xdr:rowOff>
    </xdr:to>
    <xdr:sp macro="" textlink="">
      <xdr:nvSpPr>
        <xdr:cNvPr id="4448" name="Rectangle 352">
          <a:extLst>
            <a:ext uri="{FF2B5EF4-FFF2-40B4-BE49-F238E27FC236}">
              <a16:creationId xmlns:a16="http://schemas.microsoft.com/office/drawing/2014/main" id="{41B8DF46-C46F-8618-F4DD-84D8D26B2388}"/>
            </a:ext>
          </a:extLst>
        </xdr:cNvPr>
        <xdr:cNvSpPr>
          <a:spLocks noChangeArrowheads="1"/>
        </xdr:cNvSpPr>
      </xdr:nvSpPr>
      <xdr:spPr bwMode="auto">
        <a:xfrm>
          <a:off x="2712720" y="4655820"/>
          <a:ext cx="25908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 A</a:t>
          </a:r>
        </a:p>
      </xdr:txBody>
    </xdr:sp>
    <xdr:clientData/>
  </xdr:twoCellAnchor>
  <xdr:twoCellAnchor>
    <xdr:from>
      <xdr:col>12</xdr:col>
      <xdr:colOff>198120</xdr:colOff>
      <xdr:row>34</xdr:row>
      <xdr:rowOff>114300</xdr:rowOff>
    </xdr:from>
    <xdr:to>
      <xdr:col>14</xdr:col>
      <xdr:colOff>1539240</xdr:colOff>
      <xdr:row>35</xdr:row>
      <xdr:rowOff>30480</xdr:rowOff>
    </xdr:to>
    <xdr:sp macro="" textlink="">
      <xdr:nvSpPr>
        <xdr:cNvPr id="4449" name="Freeform 353">
          <a:extLst>
            <a:ext uri="{FF2B5EF4-FFF2-40B4-BE49-F238E27FC236}">
              <a16:creationId xmlns:a16="http://schemas.microsoft.com/office/drawing/2014/main" id="{CE8B3EBD-E3E7-850F-D1F9-A46006406CE0}"/>
            </a:ext>
          </a:extLst>
        </xdr:cNvPr>
        <xdr:cNvSpPr>
          <a:spLocks/>
        </xdr:cNvSpPr>
      </xdr:nvSpPr>
      <xdr:spPr bwMode="auto">
        <a:xfrm>
          <a:off x="6515100" y="6690360"/>
          <a:ext cx="3261360" cy="91440"/>
        </a:xfrm>
        <a:custGeom>
          <a:avLst/>
          <a:gdLst>
            <a:gd name="T0" fmla="*/ 0 w 333"/>
            <a:gd name="T1" fmla="*/ 0 h 9"/>
            <a:gd name="T2" fmla="*/ 16 w 333"/>
            <a:gd name="T3" fmla="*/ 4 h 9"/>
            <a:gd name="T4" fmla="*/ 37 w 333"/>
            <a:gd name="T5" fmla="*/ 3 h 9"/>
            <a:gd name="T6" fmla="*/ 84 w 333"/>
            <a:gd name="T7" fmla="*/ 9 h 9"/>
            <a:gd name="T8" fmla="*/ 144 w 333"/>
            <a:gd name="T9" fmla="*/ 4 h 9"/>
            <a:gd name="T10" fmla="*/ 204 w 333"/>
            <a:gd name="T11" fmla="*/ 5 h 9"/>
            <a:gd name="T12" fmla="*/ 272 w 333"/>
            <a:gd name="T13" fmla="*/ 0 h 9"/>
            <a:gd name="T14" fmla="*/ 325 w 333"/>
            <a:gd name="T15" fmla="*/ 3 h 9"/>
            <a:gd name="T16" fmla="*/ 323 w 333"/>
            <a:gd name="T17" fmla="*/ 3 h 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</a:cxnLst>
          <a:rect l="0" t="0" r="r" b="b"/>
          <a:pathLst>
            <a:path w="333" h="9">
              <a:moveTo>
                <a:pt x="0" y="0"/>
              </a:moveTo>
              <a:cubicBezTo>
                <a:pt x="5" y="2"/>
                <a:pt x="10" y="4"/>
                <a:pt x="16" y="4"/>
              </a:cubicBezTo>
              <a:cubicBezTo>
                <a:pt x="22" y="4"/>
                <a:pt x="26" y="2"/>
                <a:pt x="37" y="3"/>
              </a:cubicBezTo>
              <a:cubicBezTo>
                <a:pt x="48" y="4"/>
                <a:pt x="66" y="9"/>
                <a:pt x="84" y="9"/>
              </a:cubicBezTo>
              <a:cubicBezTo>
                <a:pt x="102" y="9"/>
                <a:pt x="124" y="5"/>
                <a:pt x="144" y="4"/>
              </a:cubicBezTo>
              <a:cubicBezTo>
                <a:pt x="164" y="3"/>
                <a:pt x="183" y="6"/>
                <a:pt x="204" y="5"/>
              </a:cubicBezTo>
              <a:cubicBezTo>
                <a:pt x="225" y="4"/>
                <a:pt x="252" y="0"/>
                <a:pt x="272" y="0"/>
              </a:cubicBezTo>
              <a:cubicBezTo>
                <a:pt x="292" y="0"/>
                <a:pt x="317" y="3"/>
                <a:pt x="325" y="3"/>
              </a:cubicBezTo>
              <a:cubicBezTo>
                <a:pt x="333" y="3"/>
                <a:pt x="328" y="3"/>
                <a:pt x="323" y="3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281940</xdr:colOff>
      <xdr:row>29</xdr:row>
      <xdr:rowOff>121920</xdr:rowOff>
    </xdr:from>
    <xdr:to>
      <xdr:col>14</xdr:col>
      <xdr:colOff>1432560</xdr:colOff>
      <xdr:row>30</xdr:row>
      <xdr:rowOff>45720</xdr:rowOff>
    </xdr:to>
    <xdr:sp macro="" textlink="">
      <xdr:nvSpPr>
        <xdr:cNvPr id="4450" name="Freeform 354">
          <a:extLst>
            <a:ext uri="{FF2B5EF4-FFF2-40B4-BE49-F238E27FC236}">
              <a16:creationId xmlns:a16="http://schemas.microsoft.com/office/drawing/2014/main" id="{F2D40813-16DE-338D-16EA-A9E9B071A280}"/>
            </a:ext>
          </a:extLst>
        </xdr:cNvPr>
        <xdr:cNvSpPr>
          <a:spLocks/>
        </xdr:cNvSpPr>
      </xdr:nvSpPr>
      <xdr:spPr bwMode="auto">
        <a:xfrm>
          <a:off x="6598920" y="5821680"/>
          <a:ext cx="3070860" cy="99060"/>
        </a:xfrm>
        <a:custGeom>
          <a:avLst/>
          <a:gdLst>
            <a:gd name="T0" fmla="*/ 0 w 313"/>
            <a:gd name="T1" fmla="*/ 10 h 10"/>
            <a:gd name="T2" fmla="*/ 94 w 313"/>
            <a:gd name="T3" fmla="*/ 9 h 10"/>
            <a:gd name="T4" fmla="*/ 146 w 313"/>
            <a:gd name="T5" fmla="*/ 3 h 10"/>
            <a:gd name="T6" fmla="*/ 212 w 313"/>
            <a:gd name="T7" fmla="*/ 3 h 10"/>
            <a:gd name="T8" fmla="*/ 313 w 313"/>
            <a:gd name="T9" fmla="*/ 0 h 1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313" h="10">
              <a:moveTo>
                <a:pt x="0" y="10"/>
              </a:moveTo>
              <a:lnTo>
                <a:pt x="94" y="9"/>
              </a:lnTo>
              <a:lnTo>
                <a:pt x="146" y="3"/>
              </a:lnTo>
              <a:lnTo>
                <a:pt x="212" y="3"/>
              </a:lnTo>
              <a:lnTo>
                <a:pt x="313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297180</xdr:colOff>
      <xdr:row>29</xdr:row>
      <xdr:rowOff>152400</xdr:rowOff>
    </xdr:from>
    <xdr:to>
      <xdr:col>14</xdr:col>
      <xdr:colOff>1440180</xdr:colOff>
      <xdr:row>30</xdr:row>
      <xdr:rowOff>76200</xdr:rowOff>
    </xdr:to>
    <xdr:sp macro="" textlink="">
      <xdr:nvSpPr>
        <xdr:cNvPr id="4451" name="Freeform 355">
          <a:extLst>
            <a:ext uri="{FF2B5EF4-FFF2-40B4-BE49-F238E27FC236}">
              <a16:creationId xmlns:a16="http://schemas.microsoft.com/office/drawing/2014/main" id="{96430AF4-6062-3D5C-2B5C-A8AE844CF75D}"/>
            </a:ext>
          </a:extLst>
        </xdr:cNvPr>
        <xdr:cNvSpPr>
          <a:spLocks/>
        </xdr:cNvSpPr>
      </xdr:nvSpPr>
      <xdr:spPr bwMode="auto">
        <a:xfrm>
          <a:off x="6614160" y="5852160"/>
          <a:ext cx="3063240" cy="99060"/>
        </a:xfrm>
        <a:custGeom>
          <a:avLst/>
          <a:gdLst>
            <a:gd name="T0" fmla="*/ 0 w 313"/>
            <a:gd name="T1" fmla="*/ 10 h 10"/>
            <a:gd name="T2" fmla="*/ 94 w 313"/>
            <a:gd name="T3" fmla="*/ 9 h 10"/>
            <a:gd name="T4" fmla="*/ 146 w 313"/>
            <a:gd name="T5" fmla="*/ 3 h 10"/>
            <a:gd name="T6" fmla="*/ 212 w 313"/>
            <a:gd name="T7" fmla="*/ 3 h 10"/>
            <a:gd name="T8" fmla="*/ 313 w 313"/>
            <a:gd name="T9" fmla="*/ 0 h 1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313" h="10">
              <a:moveTo>
                <a:pt x="0" y="10"/>
              </a:moveTo>
              <a:lnTo>
                <a:pt x="94" y="9"/>
              </a:lnTo>
              <a:lnTo>
                <a:pt x="146" y="3"/>
              </a:lnTo>
              <a:lnTo>
                <a:pt x="212" y="3"/>
              </a:lnTo>
              <a:lnTo>
                <a:pt x="313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198120</xdr:colOff>
      <xdr:row>23</xdr:row>
      <xdr:rowOff>99060</xdr:rowOff>
    </xdr:from>
    <xdr:to>
      <xdr:col>14</xdr:col>
      <xdr:colOff>1424940</xdr:colOff>
      <xdr:row>24</xdr:row>
      <xdr:rowOff>144780</xdr:rowOff>
    </xdr:to>
    <xdr:sp macro="" textlink="">
      <xdr:nvSpPr>
        <xdr:cNvPr id="4452" name="Freeform 356">
          <a:extLst>
            <a:ext uri="{FF2B5EF4-FFF2-40B4-BE49-F238E27FC236}">
              <a16:creationId xmlns:a16="http://schemas.microsoft.com/office/drawing/2014/main" id="{145FDF04-96E6-B2C6-711C-2B692E5F9B5E}"/>
            </a:ext>
          </a:extLst>
        </xdr:cNvPr>
        <xdr:cNvSpPr>
          <a:spLocks/>
        </xdr:cNvSpPr>
      </xdr:nvSpPr>
      <xdr:spPr bwMode="auto">
        <a:xfrm>
          <a:off x="6515100" y="4610100"/>
          <a:ext cx="3147060" cy="220980"/>
        </a:xfrm>
        <a:custGeom>
          <a:avLst/>
          <a:gdLst>
            <a:gd name="T0" fmla="*/ 0 w 321"/>
            <a:gd name="T1" fmla="*/ 23 h 23"/>
            <a:gd name="T2" fmla="*/ 165 w 321"/>
            <a:gd name="T3" fmla="*/ 21 h 23"/>
            <a:gd name="T4" fmla="*/ 321 w 321"/>
            <a:gd name="T5" fmla="*/ 0 h 2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321" h="23">
              <a:moveTo>
                <a:pt x="0" y="23"/>
              </a:moveTo>
              <a:lnTo>
                <a:pt x="165" y="21"/>
              </a:lnTo>
              <a:lnTo>
                <a:pt x="321" y="0"/>
              </a:lnTo>
            </a:path>
          </a:pathLst>
        </a:custGeom>
        <a:noFill/>
        <a:ln w="38100" cap="rnd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769620</xdr:colOff>
      <xdr:row>30</xdr:row>
      <xdr:rowOff>38100</xdr:rowOff>
    </xdr:from>
    <xdr:to>
      <xdr:col>13</xdr:col>
      <xdr:colOff>99060</xdr:colOff>
      <xdr:row>35</xdr:row>
      <xdr:rowOff>0</xdr:rowOff>
    </xdr:to>
    <xdr:sp macro="" textlink="">
      <xdr:nvSpPr>
        <xdr:cNvPr id="4453" name="Freeform 357">
          <a:extLst>
            <a:ext uri="{FF2B5EF4-FFF2-40B4-BE49-F238E27FC236}">
              <a16:creationId xmlns:a16="http://schemas.microsoft.com/office/drawing/2014/main" id="{84370104-52A0-181F-7184-83EFF077C9A8}"/>
            </a:ext>
          </a:extLst>
        </xdr:cNvPr>
        <xdr:cNvSpPr>
          <a:spLocks/>
        </xdr:cNvSpPr>
      </xdr:nvSpPr>
      <xdr:spPr bwMode="auto">
        <a:xfrm>
          <a:off x="7086600" y="5913120"/>
          <a:ext cx="746760" cy="838200"/>
        </a:xfrm>
        <a:custGeom>
          <a:avLst/>
          <a:gdLst>
            <a:gd name="T0" fmla="*/ 0 w 76"/>
            <a:gd name="T1" fmla="*/ 86 h 86"/>
            <a:gd name="T2" fmla="*/ 51 w 76"/>
            <a:gd name="T3" fmla="*/ 45 h 86"/>
            <a:gd name="T4" fmla="*/ 67 w 76"/>
            <a:gd name="T5" fmla="*/ 22 h 86"/>
            <a:gd name="T6" fmla="*/ 76 w 76"/>
            <a:gd name="T7" fmla="*/ 0 h 8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76" h="86">
              <a:moveTo>
                <a:pt x="0" y="86"/>
              </a:moveTo>
              <a:cubicBezTo>
                <a:pt x="20" y="71"/>
                <a:pt x="40" y="56"/>
                <a:pt x="51" y="45"/>
              </a:cubicBezTo>
              <a:cubicBezTo>
                <a:pt x="62" y="34"/>
                <a:pt x="63" y="29"/>
                <a:pt x="67" y="22"/>
              </a:cubicBezTo>
              <a:cubicBezTo>
                <a:pt x="71" y="15"/>
                <a:pt x="74" y="4"/>
                <a:pt x="76" y="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121920</xdr:colOff>
      <xdr:row>24</xdr:row>
      <xdr:rowOff>106680</xdr:rowOff>
    </xdr:from>
    <xdr:to>
      <xdr:col>14</xdr:col>
      <xdr:colOff>213360</xdr:colOff>
      <xdr:row>29</xdr:row>
      <xdr:rowOff>152400</xdr:rowOff>
    </xdr:to>
    <xdr:sp macro="" textlink="">
      <xdr:nvSpPr>
        <xdr:cNvPr id="4454" name="Freeform 358">
          <a:extLst>
            <a:ext uri="{FF2B5EF4-FFF2-40B4-BE49-F238E27FC236}">
              <a16:creationId xmlns:a16="http://schemas.microsoft.com/office/drawing/2014/main" id="{CDD9DD6E-2E7A-8971-6DD8-744B6825E74D}"/>
            </a:ext>
          </a:extLst>
        </xdr:cNvPr>
        <xdr:cNvSpPr>
          <a:spLocks/>
        </xdr:cNvSpPr>
      </xdr:nvSpPr>
      <xdr:spPr bwMode="auto">
        <a:xfrm>
          <a:off x="7856220" y="4792980"/>
          <a:ext cx="594360" cy="1059180"/>
        </a:xfrm>
        <a:custGeom>
          <a:avLst/>
          <a:gdLst>
            <a:gd name="T0" fmla="*/ 0 w 61"/>
            <a:gd name="T1" fmla="*/ 110 h 110"/>
            <a:gd name="T2" fmla="*/ 21 w 61"/>
            <a:gd name="T3" fmla="*/ 66 h 110"/>
            <a:gd name="T4" fmla="*/ 32 w 61"/>
            <a:gd name="T5" fmla="*/ 45 h 110"/>
            <a:gd name="T6" fmla="*/ 34 w 61"/>
            <a:gd name="T7" fmla="*/ 27 h 110"/>
            <a:gd name="T8" fmla="*/ 61 w 61"/>
            <a:gd name="T9" fmla="*/ 0 h 11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61" h="110">
              <a:moveTo>
                <a:pt x="0" y="110"/>
              </a:moveTo>
              <a:lnTo>
                <a:pt x="21" y="66"/>
              </a:lnTo>
              <a:lnTo>
                <a:pt x="32" y="45"/>
              </a:lnTo>
              <a:lnTo>
                <a:pt x="34" y="27"/>
              </a:lnTo>
              <a:lnTo>
                <a:pt x="61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13</xdr:col>
      <xdr:colOff>175260</xdr:colOff>
      <xdr:row>23</xdr:row>
      <xdr:rowOff>121920</xdr:rowOff>
    </xdr:from>
    <xdr:to>
      <xdr:col>14</xdr:col>
      <xdr:colOff>137160</xdr:colOff>
      <xdr:row>25</xdr:row>
      <xdr:rowOff>144780</xdr:rowOff>
    </xdr:to>
    <xdr:pic>
      <xdr:nvPicPr>
        <xdr:cNvPr id="4455" name="Picture 359">
          <a:extLst>
            <a:ext uri="{FF2B5EF4-FFF2-40B4-BE49-F238E27FC236}">
              <a16:creationId xmlns:a16="http://schemas.microsoft.com/office/drawing/2014/main" id="{9AF757FD-D7F5-9520-E73B-A15DD4DE8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9560" y="4632960"/>
          <a:ext cx="464820" cy="51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167640</xdr:colOff>
      <xdr:row>25</xdr:row>
      <xdr:rowOff>114300</xdr:rowOff>
    </xdr:from>
    <xdr:to>
      <xdr:col>13</xdr:col>
      <xdr:colOff>289560</xdr:colOff>
      <xdr:row>28</xdr:row>
      <xdr:rowOff>76200</xdr:rowOff>
    </xdr:to>
    <xdr:pic>
      <xdr:nvPicPr>
        <xdr:cNvPr id="4456" name="Picture 360">
          <a:extLst>
            <a:ext uri="{FF2B5EF4-FFF2-40B4-BE49-F238E27FC236}">
              <a16:creationId xmlns:a16="http://schemas.microsoft.com/office/drawing/2014/main" id="{DEE343B8-DAFD-406F-4A86-3C29637B6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940" y="5113020"/>
          <a:ext cx="12192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12</xdr:col>
      <xdr:colOff>1074420</xdr:colOff>
      <xdr:row>30</xdr:row>
      <xdr:rowOff>160020</xdr:rowOff>
    </xdr:from>
    <xdr:to>
      <xdr:col>12</xdr:col>
      <xdr:colOff>1257300</xdr:colOff>
      <xdr:row>33</xdr:row>
      <xdr:rowOff>99060</xdr:rowOff>
    </xdr:to>
    <xdr:pic>
      <xdr:nvPicPr>
        <xdr:cNvPr id="4457" name="Picture 361">
          <a:extLst>
            <a:ext uri="{FF2B5EF4-FFF2-40B4-BE49-F238E27FC236}">
              <a16:creationId xmlns:a16="http://schemas.microsoft.com/office/drawing/2014/main" id="{E7791FCC-F322-9C9B-714E-CC0F3E590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6035040"/>
          <a:ext cx="182880" cy="46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12</xdr:col>
      <xdr:colOff>1303020</xdr:colOff>
      <xdr:row>29</xdr:row>
      <xdr:rowOff>38100</xdr:rowOff>
    </xdr:from>
    <xdr:to>
      <xdr:col>13</xdr:col>
      <xdr:colOff>68580</xdr:colOff>
      <xdr:row>31</xdr:row>
      <xdr:rowOff>144780</xdr:rowOff>
    </xdr:to>
    <xdr:pic>
      <xdr:nvPicPr>
        <xdr:cNvPr id="4458" name="Picture 362">
          <a:extLst>
            <a:ext uri="{FF2B5EF4-FFF2-40B4-BE49-F238E27FC236}">
              <a16:creationId xmlns:a16="http://schemas.microsoft.com/office/drawing/2014/main" id="{0FE0AEEC-71DF-A49F-0B06-571044DAE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737860"/>
          <a:ext cx="18288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60960</xdr:colOff>
      <xdr:row>27</xdr:row>
      <xdr:rowOff>15240</xdr:rowOff>
    </xdr:from>
    <xdr:to>
      <xdr:col>13</xdr:col>
      <xdr:colOff>243840</xdr:colOff>
      <xdr:row>29</xdr:row>
      <xdr:rowOff>121920</xdr:rowOff>
    </xdr:to>
    <xdr:pic>
      <xdr:nvPicPr>
        <xdr:cNvPr id="4460" name="Picture 364">
          <a:extLst>
            <a:ext uri="{FF2B5EF4-FFF2-40B4-BE49-F238E27FC236}">
              <a16:creationId xmlns:a16="http://schemas.microsoft.com/office/drawing/2014/main" id="{D8486037-38C6-5E3F-99A0-5A2205DF6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5260" y="5364480"/>
          <a:ext cx="18288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13</xdr:col>
      <xdr:colOff>274320</xdr:colOff>
      <xdr:row>24</xdr:row>
      <xdr:rowOff>198120</xdr:rowOff>
    </xdr:from>
    <xdr:to>
      <xdr:col>13</xdr:col>
      <xdr:colOff>464820</xdr:colOff>
      <xdr:row>26</xdr:row>
      <xdr:rowOff>160020</xdr:rowOff>
    </xdr:to>
    <xdr:pic>
      <xdr:nvPicPr>
        <xdr:cNvPr id="4461" name="Picture 365">
          <a:extLst>
            <a:ext uri="{FF2B5EF4-FFF2-40B4-BE49-F238E27FC236}">
              <a16:creationId xmlns:a16="http://schemas.microsoft.com/office/drawing/2014/main" id="{EAC1C82D-F854-957F-EE45-B8BAF9665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8620" y="4884420"/>
          <a:ext cx="190500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14</xdr:col>
      <xdr:colOff>45720</xdr:colOff>
      <xdr:row>22</xdr:row>
      <xdr:rowOff>228600</xdr:rowOff>
    </xdr:from>
    <xdr:to>
      <xdr:col>14</xdr:col>
      <xdr:colOff>236220</xdr:colOff>
      <xdr:row>24</xdr:row>
      <xdr:rowOff>205740</xdr:rowOff>
    </xdr:to>
    <xdr:pic>
      <xdr:nvPicPr>
        <xdr:cNvPr id="4462" name="Picture 366">
          <a:extLst>
            <a:ext uri="{FF2B5EF4-FFF2-40B4-BE49-F238E27FC236}">
              <a16:creationId xmlns:a16="http://schemas.microsoft.com/office/drawing/2014/main" id="{792FACE6-C14D-8387-FF9B-D0B84CFAE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940" y="4450080"/>
          <a:ext cx="190500" cy="44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14</xdr:col>
      <xdr:colOff>929640</xdr:colOff>
      <xdr:row>22</xdr:row>
      <xdr:rowOff>22860</xdr:rowOff>
    </xdr:from>
    <xdr:to>
      <xdr:col>14</xdr:col>
      <xdr:colOff>1584960</xdr:colOff>
      <xdr:row>23</xdr:row>
      <xdr:rowOff>38100</xdr:rowOff>
    </xdr:to>
    <xdr:sp macro="" textlink="">
      <xdr:nvSpPr>
        <xdr:cNvPr id="4463" name="Rectangle 367">
          <a:extLst>
            <a:ext uri="{FF2B5EF4-FFF2-40B4-BE49-F238E27FC236}">
              <a16:creationId xmlns:a16="http://schemas.microsoft.com/office/drawing/2014/main" id="{A08EE673-309E-891D-F01D-182AEC309A0B}"/>
            </a:ext>
          </a:extLst>
        </xdr:cNvPr>
        <xdr:cNvSpPr>
          <a:spLocks noChangeArrowheads="1"/>
        </xdr:cNvSpPr>
      </xdr:nvSpPr>
      <xdr:spPr bwMode="auto">
        <a:xfrm>
          <a:off x="9166860" y="4244340"/>
          <a:ext cx="65532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Limite de propriété</a:t>
          </a:r>
        </a:p>
      </xdr:txBody>
    </xdr:sp>
    <xdr:clientData/>
  </xdr:twoCellAnchor>
  <xdr:twoCellAnchor>
    <xdr:from>
      <xdr:col>14</xdr:col>
      <xdr:colOff>403860</xdr:colOff>
      <xdr:row>25</xdr:row>
      <xdr:rowOff>30480</xdr:rowOff>
    </xdr:from>
    <xdr:to>
      <xdr:col>14</xdr:col>
      <xdr:colOff>1478280</xdr:colOff>
      <xdr:row>26</xdr:row>
      <xdr:rowOff>7620</xdr:rowOff>
    </xdr:to>
    <xdr:sp macro="" textlink="">
      <xdr:nvSpPr>
        <xdr:cNvPr id="4464" name="Rectangle 368">
          <a:extLst>
            <a:ext uri="{FF2B5EF4-FFF2-40B4-BE49-F238E27FC236}">
              <a16:creationId xmlns:a16="http://schemas.microsoft.com/office/drawing/2014/main" id="{570067CF-50C7-1FFA-642D-59978D526071}"/>
            </a:ext>
          </a:extLst>
        </xdr:cNvPr>
        <xdr:cNvSpPr>
          <a:spLocks noChangeArrowheads="1"/>
        </xdr:cNvSpPr>
      </xdr:nvSpPr>
      <xdr:spPr bwMode="auto">
        <a:xfrm>
          <a:off x="8641080" y="5029200"/>
          <a:ext cx="107442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Ban de rocher</a:t>
          </a:r>
        </a:p>
      </xdr:txBody>
    </xdr:sp>
    <xdr:clientData/>
  </xdr:twoCellAnchor>
  <xdr:twoCellAnchor>
    <xdr:from>
      <xdr:col>14</xdr:col>
      <xdr:colOff>403860</xdr:colOff>
      <xdr:row>27</xdr:row>
      <xdr:rowOff>45720</xdr:rowOff>
    </xdr:from>
    <xdr:to>
      <xdr:col>14</xdr:col>
      <xdr:colOff>1478280</xdr:colOff>
      <xdr:row>29</xdr:row>
      <xdr:rowOff>7620</xdr:rowOff>
    </xdr:to>
    <xdr:sp macro="" textlink="">
      <xdr:nvSpPr>
        <xdr:cNvPr id="4465" name="Rectangle 369">
          <a:extLst>
            <a:ext uri="{FF2B5EF4-FFF2-40B4-BE49-F238E27FC236}">
              <a16:creationId xmlns:a16="http://schemas.microsoft.com/office/drawing/2014/main" id="{37AEF487-6643-0F16-777D-115F4CDB2B74}"/>
            </a:ext>
          </a:extLst>
        </xdr:cNvPr>
        <xdr:cNvSpPr>
          <a:spLocks noChangeArrowheads="1"/>
        </xdr:cNvSpPr>
      </xdr:nvSpPr>
      <xdr:spPr bwMode="auto">
        <a:xfrm>
          <a:off x="8641080" y="5394960"/>
          <a:ext cx="1074420" cy="312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Chemin de La Charbonnière</a:t>
          </a:r>
        </a:p>
      </xdr:txBody>
    </xdr:sp>
    <xdr:clientData/>
  </xdr:twoCellAnchor>
  <xdr:twoCellAnchor>
    <xdr:from>
      <xdr:col>14</xdr:col>
      <xdr:colOff>403860</xdr:colOff>
      <xdr:row>33</xdr:row>
      <xdr:rowOff>45720</xdr:rowOff>
    </xdr:from>
    <xdr:to>
      <xdr:col>14</xdr:col>
      <xdr:colOff>1478280</xdr:colOff>
      <xdr:row>35</xdr:row>
      <xdr:rowOff>7620</xdr:rowOff>
    </xdr:to>
    <xdr:sp macro="" textlink="">
      <xdr:nvSpPr>
        <xdr:cNvPr id="4466" name="Rectangle 370">
          <a:extLst>
            <a:ext uri="{FF2B5EF4-FFF2-40B4-BE49-F238E27FC236}">
              <a16:creationId xmlns:a16="http://schemas.microsoft.com/office/drawing/2014/main" id="{9D37C05D-183E-F4C6-ADB6-0663A2C88E0F}"/>
            </a:ext>
          </a:extLst>
        </xdr:cNvPr>
        <xdr:cNvSpPr>
          <a:spLocks noChangeArrowheads="1"/>
        </xdr:cNvSpPr>
      </xdr:nvSpPr>
      <xdr:spPr bwMode="auto">
        <a:xfrm>
          <a:off x="8641080" y="6446520"/>
          <a:ext cx="1074420" cy="312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Limite inférieure de la forêt</a:t>
          </a:r>
        </a:p>
      </xdr:txBody>
    </xdr:sp>
    <xdr:clientData/>
  </xdr:twoCellAnchor>
  <xdr:twoCellAnchor>
    <xdr:from>
      <xdr:col>14</xdr:col>
      <xdr:colOff>266700</xdr:colOff>
      <xdr:row>34</xdr:row>
      <xdr:rowOff>30480</xdr:rowOff>
    </xdr:from>
    <xdr:to>
      <xdr:col>14</xdr:col>
      <xdr:colOff>381000</xdr:colOff>
      <xdr:row>34</xdr:row>
      <xdr:rowOff>144780</xdr:rowOff>
    </xdr:to>
    <xdr:sp macro="" textlink="">
      <xdr:nvSpPr>
        <xdr:cNvPr id="4467" name="Line 371">
          <a:extLst>
            <a:ext uri="{FF2B5EF4-FFF2-40B4-BE49-F238E27FC236}">
              <a16:creationId xmlns:a16="http://schemas.microsoft.com/office/drawing/2014/main" id="{49C84E3B-8FCB-D3AB-22B3-73560FCDB303}"/>
            </a:ext>
          </a:extLst>
        </xdr:cNvPr>
        <xdr:cNvSpPr>
          <a:spLocks noChangeShapeType="1"/>
        </xdr:cNvSpPr>
      </xdr:nvSpPr>
      <xdr:spPr bwMode="auto">
        <a:xfrm flipH="1">
          <a:off x="8503920" y="6606540"/>
          <a:ext cx="11430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144780</xdr:colOff>
      <xdr:row>28</xdr:row>
      <xdr:rowOff>15240</xdr:rowOff>
    </xdr:from>
    <xdr:to>
      <xdr:col>14</xdr:col>
      <xdr:colOff>388620</xdr:colOff>
      <xdr:row>29</xdr:row>
      <xdr:rowOff>144780</xdr:rowOff>
    </xdr:to>
    <xdr:sp macro="" textlink="">
      <xdr:nvSpPr>
        <xdr:cNvPr id="4468" name="Line 372">
          <a:extLst>
            <a:ext uri="{FF2B5EF4-FFF2-40B4-BE49-F238E27FC236}">
              <a16:creationId xmlns:a16="http://schemas.microsoft.com/office/drawing/2014/main" id="{00727D66-C040-9343-B8D1-627D461F6579}"/>
            </a:ext>
          </a:extLst>
        </xdr:cNvPr>
        <xdr:cNvSpPr>
          <a:spLocks noChangeShapeType="1"/>
        </xdr:cNvSpPr>
      </xdr:nvSpPr>
      <xdr:spPr bwMode="auto">
        <a:xfrm flipH="1">
          <a:off x="8382000" y="5539740"/>
          <a:ext cx="24384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464820</xdr:colOff>
      <xdr:row>25</xdr:row>
      <xdr:rowOff>106680</xdr:rowOff>
    </xdr:from>
    <xdr:to>
      <xdr:col>14</xdr:col>
      <xdr:colOff>403860</xdr:colOff>
      <xdr:row>26</xdr:row>
      <xdr:rowOff>0</xdr:rowOff>
    </xdr:to>
    <xdr:sp macro="" textlink="">
      <xdr:nvSpPr>
        <xdr:cNvPr id="4469" name="Line 373">
          <a:extLst>
            <a:ext uri="{FF2B5EF4-FFF2-40B4-BE49-F238E27FC236}">
              <a16:creationId xmlns:a16="http://schemas.microsoft.com/office/drawing/2014/main" id="{3E6C6478-D34E-5D7D-C33A-E8A56D1F5775}"/>
            </a:ext>
          </a:extLst>
        </xdr:cNvPr>
        <xdr:cNvSpPr>
          <a:spLocks noChangeShapeType="1"/>
        </xdr:cNvSpPr>
      </xdr:nvSpPr>
      <xdr:spPr bwMode="auto">
        <a:xfrm flipH="1">
          <a:off x="8199120" y="5105400"/>
          <a:ext cx="441960" cy="685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746760</xdr:colOff>
      <xdr:row>22</xdr:row>
      <xdr:rowOff>160020</xdr:rowOff>
    </xdr:from>
    <xdr:to>
      <xdr:col>14</xdr:col>
      <xdr:colOff>929640</xdr:colOff>
      <xdr:row>23</xdr:row>
      <xdr:rowOff>152400</xdr:rowOff>
    </xdr:to>
    <xdr:sp macro="" textlink="">
      <xdr:nvSpPr>
        <xdr:cNvPr id="4470" name="Line 374">
          <a:extLst>
            <a:ext uri="{FF2B5EF4-FFF2-40B4-BE49-F238E27FC236}">
              <a16:creationId xmlns:a16="http://schemas.microsoft.com/office/drawing/2014/main" id="{A7823F11-FC3D-A92B-6090-B4E7AE9A4A72}"/>
            </a:ext>
          </a:extLst>
        </xdr:cNvPr>
        <xdr:cNvSpPr>
          <a:spLocks noChangeShapeType="1"/>
        </xdr:cNvSpPr>
      </xdr:nvSpPr>
      <xdr:spPr bwMode="auto">
        <a:xfrm flipH="1">
          <a:off x="8983980" y="4381500"/>
          <a:ext cx="182880" cy="2819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853440</xdr:colOff>
      <xdr:row>31</xdr:row>
      <xdr:rowOff>60960</xdr:rowOff>
    </xdr:from>
    <xdr:to>
      <xdr:col>12</xdr:col>
      <xdr:colOff>1074420</xdr:colOff>
      <xdr:row>32</xdr:row>
      <xdr:rowOff>45720</xdr:rowOff>
    </xdr:to>
    <xdr:sp macro="" textlink="">
      <xdr:nvSpPr>
        <xdr:cNvPr id="4471" name="Rectangle 375">
          <a:extLst>
            <a:ext uri="{FF2B5EF4-FFF2-40B4-BE49-F238E27FC236}">
              <a16:creationId xmlns:a16="http://schemas.microsoft.com/office/drawing/2014/main" id="{E5F5BA74-A705-50F7-9CEF-4756DC6C864C}"/>
            </a:ext>
          </a:extLst>
        </xdr:cNvPr>
        <xdr:cNvSpPr>
          <a:spLocks noChangeArrowheads="1"/>
        </xdr:cNvSpPr>
      </xdr:nvSpPr>
      <xdr:spPr bwMode="auto">
        <a:xfrm>
          <a:off x="7170420" y="6111240"/>
          <a:ext cx="22098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Hê</a:t>
          </a:r>
        </a:p>
      </xdr:txBody>
    </xdr:sp>
    <xdr:clientData/>
  </xdr:twoCellAnchor>
  <xdr:twoCellAnchor>
    <xdr:from>
      <xdr:col>12</xdr:col>
      <xdr:colOff>1386840</xdr:colOff>
      <xdr:row>25</xdr:row>
      <xdr:rowOff>99060</xdr:rowOff>
    </xdr:from>
    <xdr:to>
      <xdr:col>13</xdr:col>
      <xdr:colOff>198120</xdr:colOff>
      <xdr:row>26</xdr:row>
      <xdr:rowOff>83820</xdr:rowOff>
    </xdr:to>
    <xdr:sp macro="" textlink="">
      <xdr:nvSpPr>
        <xdr:cNvPr id="4472" name="Rectangle 376">
          <a:extLst>
            <a:ext uri="{FF2B5EF4-FFF2-40B4-BE49-F238E27FC236}">
              <a16:creationId xmlns:a16="http://schemas.microsoft.com/office/drawing/2014/main" id="{687BD95F-A3BB-8D06-64F0-DDE17C8B4AB5}"/>
            </a:ext>
          </a:extLst>
        </xdr:cNvPr>
        <xdr:cNvSpPr>
          <a:spLocks noChangeArrowheads="1"/>
        </xdr:cNvSpPr>
      </xdr:nvSpPr>
      <xdr:spPr bwMode="auto">
        <a:xfrm>
          <a:off x="7703820" y="5097780"/>
          <a:ext cx="22860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Ep</a:t>
          </a:r>
        </a:p>
      </xdr:txBody>
    </xdr:sp>
    <xdr:clientData/>
  </xdr:twoCellAnchor>
  <xdr:twoCellAnchor>
    <xdr:from>
      <xdr:col>13</xdr:col>
      <xdr:colOff>38100</xdr:colOff>
      <xdr:row>23</xdr:row>
      <xdr:rowOff>121920</xdr:rowOff>
    </xdr:from>
    <xdr:to>
      <xdr:col>13</xdr:col>
      <xdr:colOff>266700</xdr:colOff>
      <xdr:row>24</xdr:row>
      <xdr:rowOff>114300</xdr:rowOff>
    </xdr:to>
    <xdr:sp macro="" textlink="">
      <xdr:nvSpPr>
        <xdr:cNvPr id="4473" name="Rectangle 377">
          <a:extLst>
            <a:ext uri="{FF2B5EF4-FFF2-40B4-BE49-F238E27FC236}">
              <a16:creationId xmlns:a16="http://schemas.microsoft.com/office/drawing/2014/main" id="{A4958CBC-24A8-1243-9FAC-576C1FEF4E60}"/>
            </a:ext>
          </a:extLst>
        </xdr:cNvPr>
        <xdr:cNvSpPr>
          <a:spLocks noChangeArrowheads="1"/>
        </xdr:cNvSpPr>
      </xdr:nvSpPr>
      <xdr:spPr bwMode="auto">
        <a:xfrm>
          <a:off x="7772400" y="4632960"/>
          <a:ext cx="228600" cy="1676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Sa</a:t>
          </a:r>
        </a:p>
      </xdr:txBody>
    </xdr:sp>
    <xdr:clientData/>
  </xdr:twoCellAnchor>
  <xdr:twoCellAnchor>
    <xdr:from>
      <xdr:col>12</xdr:col>
      <xdr:colOff>205740</xdr:colOff>
      <xdr:row>26</xdr:row>
      <xdr:rowOff>15240</xdr:rowOff>
    </xdr:from>
    <xdr:to>
      <xdr:col>12</xdr:col>
      <xdr:colOff>495300</xdr:colOff>
      <xdr:row>27</xdr:row>
      <xdr:rowOff>7620</xdr:rowOff>
    </xdr:to>
    <xdr:sp macro="" textlink="">
      <xdr:nvSpPr>
        <xdr:cNvPr id="4474" name="Rectangle 378">
          <a:extLst>
            <a:ext uri="{FF2B5EF4-FFF2-40B4-BE49-F238E27FC236}">
              <a16:creationId xmlns:a16="http://schemas.microsoft.com/office/drawing/2014/main" id="{644B6097-8939-743B-1B7F-62AE130A5495}"/>
            </a:ext>
          </a:extLst>
        </xdr:cNvPr>
        <xdr:cNvSpPr>
          <a:spLocks noChangeArrowheads="1"/>
        </xdr:cNvSpPr>
      </xdr:nvSpPr>
      <xdr:spPr bwMode="auto">
        <a:xfrm>
          <a:off x="6522720" y="5189220"/>
          <a:ext cx="289560" cy="1676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 B</a:t>
          </a:r>
        </a:p>
      </xdr:txBody>
    </xdr:sp>
    <xdr:clientData/>
  </xdr:twoCellAnchor>
  <xdr:twoCellAnchor>
    <xdr:from>
      <xdr:col>12</xdr:col>
      <xdr:colOff>182880</xdr:colOff>
      <xdr:row>31</xdr:row>
      <xdr:rowOff>106680</xdr:rowOff>
    </xdr:from>
    <xdr:to>
      <xdr:col>12</xdr:col>
      <xdr:colOff>495300</xdr:colOff>
      <xdr:row>32</xdr:row>
      <xdr:rowOff>99060</xdr:rowOff>
    </xdr:to>
    <xdr:sp macro="" textlink="">
      <xdr:nvSpPr>
        <xdr:cNvPr id="4475" name="Rectangle 379">
          <a:extLst>
            <a:ext uri="{FF2B5EF4-FFF2-40B4-BE49-F238E27FC236}">
              <a16:creationId xmlns:a16="http://schemas.microsoft.com/office/drawing/2014/main" id="{2CDB7EA0-AF1A-25F3-15CC-AA82AB7F111F}"/>
            </a:ext>
          </a:extLst>
        </xdr:cNvPr>
        <xdr:cNvSpPr>
          <a:spLocks noChangeArrowheads="1"/>
        </xdr:cNvSpPr>
      </xdr:nvSpPr>
      <xdr:spPr bwMode="auto">
        <a:xfrm>
          <a:off x="6499860" y="6156960"/>
          <a:ext cx="312420" cy="1676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 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4</xdr:row>
      <xdr:rowOff>160020</xdr:rowOff>
    </xdr:from>
    <xdr:to>
      <xdr:col>14</xdr:col>
      <xdr:colOff>312420</xdr:colOff>
      <xdr:row>56</xdr:row>
      <xdr:rowOff>7620</xdr:rowOff>
    </xdr:to>
    <xdr:grpSp>
      <xdr:nvGrpSpPr>
        <xdr:cNvPr id="14339" name="Group 3">
          <a:extLst>
            <a:ext uri="{FF2B5EF4-FFF2-40B4-BE49-F238E27FC236}">
              <a16:creationId xmlns:a16="http://schemas.microsoft.com/office/drawing/2014/main" id="{82237F1A-E178-3A62-09AF-103F3F8491DD}"/>
            </a:ext>
          </a:extLst>
        </xdr:cNvPr>
        <xdr:cNvGrpSpPr>
          <a:grpSpLocks/>
        </xdr:cNvGrpSpPr>
      </xdr:nvGrpSpPr>
      <xdr:grpSpPr bwMode="auto">
        <a:xfrm>
          <a:off x="60960" y="975360"/>
          <a:ext cx="5692140" cy="8564880"/>
          <a:chOff x="10" y="101"/>
          <a:chExt cx="586" cy="869"/>
        </a:xfrm>
      </xdr:grpSpPr>
      <xdr:pic>
        <xdr:nvPicPr>
          <xdr:cNvPr id="14340" name="Picture 4">
            <a:extLst>
              <a:ext uri="{FF2B5EF4-FFF2-40B4-BE49-F238E27FC236}">
                <a16:creationId xmlns:a16="http://schemas.microsoft.com/office/drawing/2014/main" id="{8261B97D-3E01-A283-90F5-0B1649A4BEE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408" t="2878" r="3752" b="2103"/>
          <a:stretch>
            <a:fillRect/>
          </a:stretch>
        </xdr:blipFill>
        <xdr:spPr bwMode="auto">
          <a:xfrm>
            <a:off x="10" y="101"/>
            <a:ext cx="586" cy="86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341" name="Rectangle 5">
            <a:extLst>
              <a:ext uri="{FF2B5EF4-FFF2-40B4-BE49-F238E27FC236}">
                <a16:creationId xmlns:a16="http://schemas.microsoft.com/office/drawing/2014/main" id="{DA64D796-0C0D-5A76-8251-D803ED43C373}"/>
              </a:ext>
            </a:extLst>
          </xdr:cNvPr>
          <xdr:cNvSpPr>
            <a:spLocks noChangeArrowheads="1"/>
          </xdr:cNvSpPr>
        </xdr:nvSpPr>
        <xdr:spPr bwMode="auto">
          <a:xfrm>
            <a:off x="225" y="511"/>
            <a:ext cx="29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54864" tIns="41148" rIns="0" bIns="0" anchor="t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 B</a:t>
            </a:r>
          </a:p>
        </xdr:txBody>
      </xdr:sp>
      <xdr:sp macro="" textlink="">
        <xdr:nvSpPr>
          <xdr:cNvPr id="14342" name="Rectangle 6">
            <a:extLst>
              <a:ext uri="{FF2B5EF4-FFF2-40B4-BE49-F238E27FC236}">
                <a16:creationId xmlns:a16="http://schemas.microsoft.com/office/drawing/2014/main" id="{9D97A53E-CD5F-B747-99A8-9E8EBDB10014}"/>
              </a:ext>
            </a:extLst>
          </xdr:cNvPr>
          <xdr:cNvSpPr>
            <a:spLocks noChangeArrowheads="1"/>
          </xdr:cNvSpPr>
        </xdr:nvSpPr>
        <xdr:spPr bwMode="auto">
          <a:xfrm>
            <a:off x="425" y="669"/>
            <a:ext cx="29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54864" tIns="41148" rIns="0" bIns="0" anchor="t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 A</a:t>
            </a:r>
          </a:p>
        </xdr:txBody>
      </xdr:sp>
      <xdr:sp macro="" textlink="">
        <xdr:nvSpPr>
          <xdr:cNvPr id="14343" name="Rectangle 7">
            <a:extLst>
              <a:ext uri="{FF2B5EF4-FFF2-40B4-BE49-F238E27FC236}">
                <a16:creationId xmlns:a16="http://schemas.microsoft.com/office/drawing/2014/main" id="{020F8C9F-FD1F-CAE0-BC95-BEB20E8E9707}"/>
              </a:ext>
            </a:extLst>
          </xdr:cNvPr>
          <xdr:cNvSpPr>
            <a:spLocks noChangeArrowheads="1"/>
          </xdr:cNvSpPr>
        </xdr:nvSpPr>
        <xdr:spPr bwMode="auto">
          <a:xfrm>
            <a:off x="132" y="681"/>
            <a:ext cx="191" cy="4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54864" tIns="41148" rIns="54864" bIns="0" anchor="t" upright="1"/>
          <a:lstStyle/>
          <a:p>
            <a:pPr algn="ctr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Chemin de la Charbonnière</a:t>
            </a:r>
          </a:p>
          <a:p>
            <a:pPr algn="ctr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(limite entre placette 2 A et 2 B</a:t>
            </a:r>
          </a:p>
        </xdr:txBody>
      </xdr:sp>
      <xdr:sp macro="" textlink="">
        <xdr:nvSpPr>
          <xdr:cNvPr id="14344" name="Line 8">
            <a:extLst>
              <a:ext uri="{FF2B5EF4-FFF2-40B4-BE49-F238E27FC236}">
                <a16:creationId xmlns:a16="http://schemas.microsoft.com/office/drawing/2014/main" id="{7646C389-F4DA-D0D6-CE2D-08FCCAAB7EA2}"/>
              </a:ext>
            </a:extLst>
          </xdr:cNvPr>
          <xdr:cNvSpPr>
            <a:spLocks noChangeShapeType="1"/>
          </xdr:cNvSpPr>
        </xdr:nvSpPr>
        <xdr:spPr bwMode="auto">
          <a:xfrm>
            <a:off x="224" y="721"/>
            <a:ext cx="73" cy="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8</xdr:row>
      <xdr:rowOff>22860</xdr:rowOff>
    </xdr:from>
    <xdr:to>
      <xdr:col>23</xdr:col>
      <xdr:colOff>7620</xdr:colOff>
      <xdr:row>23</xdr:row>
      <xdr:rowOff>38100</xdr:rowOff>
    </xdr:to>
    <xdr:pic>
      <xdr:nvPicPr>
        <xdr:cNvPr id="15361" name="Picture 1">
          <a:extLst>
            <a:ext uri="{FF2B5EF4-FFF2-40B4-BE49-F238E27FC236}">
              <a16:creationId xmlns:a16="http://schemas.microsoft.com/office/drawing/2014/main" id="{074AA902-FDB2-944F-B98A-1E3A231D3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73480"/>
          <a:ext cx="3002280" cy="1958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91440</xdr:colOff>
      <xdr:row>7</xdr:row>
      <xdr:rowOff>60960</xdr:rowOff>
    </xdr:from>
    <xdr:to>
      <xdr:col>42</xdr:col>
      <xdr:colOff>106680</xdr:colOff>
      <xdr:row>23</xdr:row>
      <xdr:rowOff>106680</xdr:rowOff>
    </xdr:to>
    <xdr:pic>
      <xdr:nvPicPr>
        <xdr:cNvPr id="15362" name="Picture 2">
          <a:extLst>
            <a:ext uri="{FF2B5EF4-FFF2-40B4-BE49-F238E27FC236}">
              <a16:creationId xmlns:a16="http://schemas.microsoft.com/office/drawing/2014/main" id="{460F44D0-0BB3-D6D2-337E-7F6EDFA91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5240" y="1082040"/>
          <a:ext cx="1828800" cy="211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27</xdr:row>
      <xdr:rowOff>60960</xdr:rowOff>
    </xdr:from>
    <xdr:to>
      <xdr:col>22</xdr:col>
      <xdr:colOff>106680</xdr:colOff>
      <xdr:row>42</xdr:row>
      <xdr:rowOff>68580</xdr:rowOff>
    </xdr:to>
    <xdr:pic>
      <xdr:nvPicPr>
        <xdr:cNvPr id="15363" name="Picture 3">
          <a:extLst>
            <a:ext uri="{FF2B5EF4-FFF2-40B4-BE49-F238E27FC236}">
              <a16:creationId xmlns:a16="http://schemas.microsoft.com/office/drawing/2014/main" id="{DD2D8BD1-50AC-C90B-BB73-646A7AFE5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2840"/>
          <a:ext cx="3002280" cy="1950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106680</xdr:colOff>
      <xdr:row>27</xdr:row>
      <xdr:rowOff>68580</xdr:rowOff>
    </xdr:from>
    <xdr:to>
      <xdr:col>47</xdr:col>
      <xdr:colOff>106680</xdr:colOff>
      <xdr:row>42</xdr:row>
      <xdr:rowOff>76200</xdr:rowOff>
    </xdr:to>
    <xdr:pic>
      <xdr:nvPicPr>
        <xdr:cNvPr id="15364" name="Picture 4">
          <a:extLst>
            <a:ext uri="{FF2B5EF4-FFF2-40B4-BE49-F238E27FC236}">
              <a16:creationId xmlns:a16="http://schemas.microsoft.com/office/drawing/2014/main" id="{A2E86E9F-F9A4-4C73-35D3-F2543011E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3680460"/>
          <a:ext cx="3009900" cy="1950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68580</xdr:colOff>
      <xdr:row>47</xdr:row>
      <xdr:rowOff>60960</xdr:rowOff>
    </xdr:from>
    <xdr:to>
      <xdr:col>23</xdr:col>
      <xdr:colOff>53340</xdr:colOff>
      <xdr:row>62</xdr:row>
      <xdr:rowOff>68580</xdr:rowOff>
    </xdr:to>
    <xdr:pic>
      <xdr:nvPicPr>
        <xdr:cNvPr id="15365" name="Picture 5">
          <a:extLst>
            <a:ext uri="{FF2B5EF4-FFF2-40B4-BE49-F238E27FC236}">
              <a16:creationId xmlns:a16="http://schemas.microsoft.com/office/drawing/2014/main" id="{F4AB6710-17E8-F1E2-498A-D6CDB4C3B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6263640"/>
          <a:ext cx="3009900" cy="1950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121920</xdr:colOff>
      <xdr:row>47</xdr:row>
      <xdr:rowOff>60960</xdr:rowOff>
    </xdr:from>
    <xdr:to>
      <xdr:col>47</xdr:col>
      <xdr:colOff>121920</xdr:colOff>
      <xdr:row>62</xdr:row>
      <xdr:rowOff>68580</xdr:rowOff>
    </xdr:to>
    <xdr:pic>
      <xdr:nvPicPr>
        <xdr:cNvPr id="15366" name="Picture 6">
          <a:extLst>
            <a:ext uri="{FF2B5EF4-FFF2-40B4-BE49-F238E27FC236}">
              <a16:creationId xmlns:a16="http://schemas.microsoft.com/office/drawing/2014/main" id="{DF4A4ECF-E73E-2567-5547-9B108D2D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080" y="6263640"/>
          <a:ext cx="3009900" cy="1950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102</xdr:row>
      <xdr:rowOff>106680</xdr:rowOff>
    </xdr:from>
    <xdr:to>
      <xdr:col>14</xdr:col>
      <xdr:colOff>693420</xdr:colOff>
      <xdr:row>143</xdr:row>
      <xdr:rowOff>7620</xdr:rowOff>
    </xdr:to>
    <xdr:graphicFrame macro="">
      <xdr:nvGraphicFramePr>
        <xdr:cNvPr id="9219" name="Graphique 3">
          <a:extLst>
            <a:ext uri="{FF2B5EF4-FFF2-40B4-BE49-F238E27FC236}">
              <a16:creationId xmlns:a16="http://schemas.microsoft.com/office/drawing/2014/main" id="{4863114B-0484-36EF-0C2C-33D24AE16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150</xdr:row>
      <xdr:rowOff>30480</xdr:rowOff>
    </xdr:from>
    <xdr:to>
      <xdr:col>14</xdr:col>
      <xdr:colOff>685800</xdr:colOff>
      <xdr:row>193</xdr:row>
      <xdr:rowOff>0</xdr:rowOff>
    </xdr:to>
    <xdr:graphicFrame macro="">
      <xdr:nvGraphicFramePr>
        <xdr:cNvPr id="9220" name="Graphique 4">
          <a:extLst>
            <a:ext uri="{FF2B5EF4-FFF2-40B4-BE49-F238E27FC236}">
              <a16:creationId xmlns:a16="http://schemas.microsoft.com/office/drawing/2014/main" id="{0283BC07-6992-AF4B-F484-074CEA4EF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102</xdr:row>
      <xdr:rowOff>45720</xdr:rowOff>
    </xdr:from>
    <xdr:to>
      <xdr:col>14</xdr:col>
      <xdr:colOff>762000</xdr:colOff>
      <xdr:row>140</xdr:row>
      <xdr:rowOff>137160</xdr:rowOff>
    </xdr:to>
    <xdr:graphicFrame macro="">
      <xdr:nvGraphicFramePr>
        <xdr:cNvPr id="10241" name="Graphique 1">
          <a:extLst>
            <a:ext uri="{FF2B5EF4-FFF2-40B4-BE49-F238E27FC236}">
              <a16:creationId xmlns:a16="http://schemas.microsoft.com/office/drawing/2014/main" id="{BAAA238A-82B6-2CE9-EBF4-092BDD041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251460</xdr:colOff>
      <xdr:row>145</xdr:row>
      <xdr:rowOff>91440</xdr:rowOff>
    </xdr:from>
    <xdr:to>
      <xdr:col>14</xdr:col>
      <xdr:colOff>670560</xdr:colOff>
      <xdr:row>191</xdr:row>
      <xdr:rowOff>160020</xdr:rowOff>
    </xdr:to>
    <xdr:graphicFrame macro="">
      <xdr:nvGraphicFramePr>
        <xdr:cNvPr id="10242" name="Graphique 2">
          <a:extLst>
            <a:ext uri="{FF2B5EF4-FFF2-40B4-BE49-F238E27FC236}">
              <a16:creationId xmlns:a16="http://schemas.microsoft.com/office/drawing/2014/main" id="{ED22C9E3-1DBF-34B3-623E-3333F252C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103</xdr:row>
      <xdr:rowOff>129540</xdr:rowOff>
    </xdr:from>
    <xdr:to>
      <xdr:col>14</xdr:col>
      <xdr:colOff>403860</xdr:colOff>
      <xdr:row>148</xdr:row>
      <xdr:rowOff>22860</xdr:rowOff>
    </xdr:to>
    <xdr:graphicFrame macro="">
      <xdr:nvGraphicFramePr>
        <xdr:cNvPr id="8195" name="Graphique 3">
          <a:extLst>
            <a:ext uri="{FF2B5EF4-FFF2-40B4-BE49-F238E27FC236}">
              <a16:creationId xmlns:a16="http://schemas.microsoft.com/office/drawing/2014/main" id="{4BF8CFF1-0FCE-7F79-6A80-DC4256092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151</xdr:row>
      <xdr:rowOff>76200</xdr:rowOff>
    </xdr:from>
    <xdr:to>
      <xdr:col>14</xdr:col>
      <xdr:colOff>449580</xdr:colOff>
      <xdr:row>189</xdr:row>
      <xdr:rowOff>60960</xdr:rowOff>
    </xdr:to>
    <xdr:graphicFrame macro="">
      <xdr:nvGraphicFramePr>
        <xdr:cNvPr id="8196" name="Graphique 4">
          <a:extLst>
            <a:ext uri="{FF2B5EF4-FFF2-40B4-BE49-F238E27FC236}">
              <a16:creationId xmlns:a16="http://schemas.microsoft.com/office/drawing/2014/main" id="{477A21F6-9CD9-C8BD-C09F-11EFD6536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106680</xdr:colOff>
      <xdr:row>100</xdr:row>
      <xdr:rowOff>38100</xdr:rowOff>
    </xdr:from>
    <xdr:to>
      <xdr:col>20</xdr:col>
      <xdr:colOff>76200</xdr:colOff>
      <xdr:row>130</xdr:row>
      <xdr:rowOff>91440</xdr:rowOff>
    </xdr:to>
    <xdr:graphicFrame macro="">
      <xdr:nvGraphicFramePr>
        <xdr:cNvPr id="11265" name="Graphique 1">
          <a:extLst>
            <a:ext uri="{FF2B5EF4-FFF2-40B4-BE49-F238E27FC236}">
              <a16:creationId xmlns:a16="http://schemas.microsoft.com/office/drawing/2014/main" id="{84A55E14-8D46-CD07-400D-4D5607FEB0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99</xdr:row>
      <xdr:rowOff>144780</xdr:rowOff>
    </xdr:from>
    <xdr:to>
      <xdr:col>9</xdr:col>
      <xdr:colOff>480060</xdr:colOff>
      <xdr:row>134</xdr:row>
      <xdr:rowOff>99060</xdr:rowOff>
    </xdr:to>
    <xdr:graphicFrame macro="">
      <xdr:nvGraphicFramePr>
        <xdr:cNvPr id="11266" name="Graphique 2">
          <a:extLst>
            <a:ext uri="{FF2B5EF4-FFF2-40B4-BE49-F238E27FC236}">
              <a16:creationId xmlns:a16="http://schemas.microsoft.com/office/drawing/2014/main" id="{3B65D933-2859-8D3F-058D-08A4E98E7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4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G29"/>
  <sheetViews>
    <sheetView tabSelected="1" workbookViewId="0">
      <selection activeCell="H3" sqref="H3"/>
    </sheetView>
  </sheetViews>
  <sheetFormatPr baseColWidth="10" defaultRowHeight="13.2"/>
  <cols>
    <col min="1" max="1" width="31.5546875" customWidth="1"/>
    <col min="2" max="2" width="15.33203125" bestFit="1" customWidth="1"/>
    <col min="3" max="3" width="3.109375" customWidth="1"/>
    <col min="4" max="4" width="12.88671875" customWidth="1"/>
    <col min="6" max="6" width="15" customWidth="1"/>
  </cols>
  <sheetData>
    <row r="1" spans="1:7" ht="17.399999999999999">
      <c r="A1" s="446" t="s">
        <v>478</v>
      </c>
      <c r="B1" s="447"/>
      <c r="C1" s="447"/>
      <c r="D1" s="447"/>
      <c r="E1" s="447"/>
      <c r="F1" s="448"/>
      <c r="G1" s="197"/>
    </row>
    <row r="2" spans="1:7" ht="18" thickBot="1">
      <c r="A2" s="443" t="s">
        <v>479</v>
      </c>
      <c r="B2" s="444"/>
      <c r="C2" s="444"/>
      <c r="D2" s="444"/>
      <c r="E2" s="444"/>
      <c r="F2" s="445"/>
      <c r="G2" s="197"/>
    </row>
    <row r="3" spans="1:7" ht="17.399999999999999">
      <c r="A3" s="198"/>
      <c r="F3" s="76" t="s">
        <v>15</v>
      </c>
    </row>
    <row r="4" spans="1:7" ht="30" customHeight="1">
      <c r="A4" s="198" t="s">
        <v>74</v>
      </c>
      <c r="B4" s="199" t="s">
        <v>561</v>
      </c>
      <c r="C4" s="61"/>
      <c r="D4" s="61"/>
    </row>
    <row r="5" spans="1:7" ht="30" customHeight="1">
      <c r="A5" s="198" t="s">
        <v>71</v>
      </c>
      <c r="B5" s="199" t="s">
        <v>562</v>
      </c>
      <c r="C5" s="61"/>
      <c r="D5" s="61"/>
      <c r="E5" s="61"/>
      <c r="F5" s="61"/>
    </row>
    <row r="6" spans="1:7" ht="30" customHeight="1">
      <c r="A6" s="198" t="s">
        <v>439</v>
      </c>
      <c r="B6" s="200" t="s">
        <v>516</v>
      </c>
      <c r="D6" s="73" t="s">
        <v>511</v>
      </c>
    </row>
    <row r="7" spans="1:7" ht="30" customHeight="1">
      <c r="A7" s="198" t="s">
        <v>520</v>
      </c>
      <c r="B7" s="201">
        <v>0.88</v>
      </c>
      <c r="C7" t="s">
        <v>481</v>
      </c>
      <c r="D7" s="437" t="s">
        <v>512</v>
      </c>
      <c r="E7" s="226"/>
      <c r="F7" s="226"/>
    </row>
    <row r="8" spans="1:7" ht="30" customHeight="1">
      <c r="A8" s="198"/>
      <c r="B8" s="201"/>
      <c r="C8" t="s">
        <v>481</v>
      </c>
      <c r="D8" s="348" t="s">
        <v>513</v>
      </c>
      <c r="E8" s="131"/>
      <c r="F8" s="131"/>
    </row>
    <row r="9" spans="1:7" ht="30" customHeight="1">
      <c r="A9" s="198" t="s">
        <v>482</v>
      </c>
      <c r="B9" s="442">
        <v>39912</v>
      </c>
      <c r="C9" s="442"/>
      <c r="D9" s="442"/>
    </row>
    <row r="10" spans="1:7" ht="30" customHeight="1">
      <c r="A10" s="198" t="s">
        <v>73</v>
      </c>
      <c r="B10" s="199" t="s">
        <v>287</v>
      </c>
      <c r="C10" s="61"/>
      <c r="D10" s="61"/>
      <c r="E10" s="61"/>
      <c r="F10" s="61"/>
    </row>
    <row r="11" spans="1:7" ht="30" customHeight="1">
      <c r="A11" s="198" t="s">
        <v>483</v>
      </c>
      <c r="B11" s="202">
        <v>561.48</v>
      </c>
      <c r="C11" s="203" t="s">
        <v>484</v>
      </c>
      <c r="D11" s="202">
        <v>220.21</v>
      </c>
      <c r="E11" s="73" t="s">
        <v>519</v>
      </c>
    </row>
    <row r="12" spans="1:7" ht="30" customHeight="1">
      <c r="A12" s="198" t="s">
        <v>485</v>
      </c>
      <c r="B12" s="204">
        <v>1000</v>
      </c>
      <c r="C12" s="205" t="s">
        <v>486</v>
      </c>
      <c r="D12" s="205"/>
    </row>
    <row r="13" spans="1:7" ht="30" customHeight="1">
      <c r="A13" s="198" t="s">
        <v>487</v>
      </c>
      <c r="B13" s="415">
        <v>0.55000000000000004</v>
      </c>
      <c r="D13" s="199" t="s">
        <v>155</v>
      </c>
      <c r="E13" s="439" t="s">
        <v>518</v>
      </c>
      <c r="F13" s="61"/>
    </row>
    <row r="14" spans="1:7" ht="30" customHeight="1">
      <c r="A14" s="198" t="s">
        <v>488</v>
      </c>
      <c r="B14" s="442">
        <v>40162</v>
      </c>
      <c r="C14" s="442"/>
      <c r="D14" s="442"/>
    </row>
    <row r="15" spans="1:7" ht="30" customHeight="1">
      <c r="A15" s="198" t="s">
        <v>530</v>
      </c>
      <c r="B15" s="414">
        <v>39912</v>
      </c>
      <c r="C15" s="105"/>
      <c r="D15" s="105"/>
      <c r="E15" s="61"/>
      <c r="F15" s="61"/>
    </row>
    <row r="16" spans="1:7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</sheetData>
  <mergeCells count="4">
    <mergeCell ref="B9:D9"/>
    <mergeCell ref="A2:F2"/>
    <mergeCell ref="A1:F1"/>
    <mergeCell ref="B14:D14"/>
  </mergeCells>
  <phoneticPr fontId="13" type="noConversion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>
    <oddHeader>&amp;L&amp;6&amp;Z&amp;F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showZeros="0" workbookViewId="0">
      <selection activeCell="J62" sqref="J62"/>
    </sheetView>
  </sheetViews>
  <sheetFormatPr baseColWidth="10" defaultRowHeight="13.2"/>
  <cols>
    <col min="1" max="25" width="5.6640625" customWidth="1"/>
  </cols>
  <sheetData>
    <row r="1" spans="1:18" ht="19.8">
      <c r="A1" s="51" t="s">
        <v>429</v>
      </c>
      <c r="B1" s="52"/>
      <c r="C1" s="52"/>
      <c r="D1" s="52"/>
      <c r="E1" s="52"/>
      <c r="F1" s="52"/>
      <c r="G1" s="52"/>
      <c r="H1" s="52"/>
      <c r="I1" s="52"/>
      <c r="J1" s="53" t="s">
        <v>430</v>
      </c>
      <c r="K1" s="64" t="str">
        <f>Introduction!B4</f>
        <v>Renan</v>
      </c>
      <c r="L1" s="65"/>
      <c r="M1" s="65"/>
      <c r="N1" s="65"/>
      <c r="O1" s="66"/>
    </row>
    <row r="2" spans="1:18" ht="19.8">
      <c r="A2" s="55" t="s">
        <v>431</v>
      </c>
      <c r="B2" s="56"/>
      <c r="C2" s="56"/>
      <c r="D2" s="67" t="str">
        <f>Introduction!B5</f>
        <v>Droit de Renan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8" ht="19.8">
      <c r="A3" s="55" t="s">
        <v>434</v>
      </c>
      <c r="B3" s="56"/>
      <c r="C3" s="56"/>
      <c r="D3" s="57" t="str">
        <f>Introduction!B6</f>
        <v>2  (A + B)</v>
      </c>
      <c r="E3" s="70"/>
      <c r="F3" s="70"/>
      <c r="G3" s="70"/>
      <c r="H3" s="71"/>
      <c r="I3" s="71"/>
      <c r="J3" s="56"/>
      <c r="K3" s="59" t="s">
        <v>72</v>
      </c>
      <c r="L3" s="458">
        <f>Introduction!B9</f>
        <v>39912</v>
      </c>
      <c r="M3" s="458"/>
      <c r="N3" s="458"/>
      <c r="O3" s="459"/>
    </row>
    <row r="4" spans="1:18" ht="5.25" customHeight="1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2"/>
    </row>
    <row r="9" spans="1:18">
      <c r="R9" t="s">
        <v>60</v>
      </c>
    </row>
    <row r="48" spans="13:13">
      <c r="M48" s="63"/>
    </row>
    <row r="57" spans="1:15" ht="12.75" customHeight="1">
      <c r="A57" s="573" t="s">
        <v>61</v>
      </c>
      <c r="B57" s="574"/>
      <c r="C57" s="574"/>
      <c r="D57" s="574"/>
      <c r="E57" s="574"/>
      <c r="F57" s="574"/>
      <c r="G57" s="574"/>
      <c r="H57" s="574"/>
      <c r="I57" s="574"/>
      <c r="J57" s="574"/>
      <c r="K57" s="574"/>
      <c r="L57" s="574"/>
      <c r="M57" s="574"/>
      <c r="N57" s="574"/>
      <c r="O57" s="575"/>
    </row>
    <row r="58" spans="1:15" ht="12.75" customHeight="1">
      <c r="A58" s="576"/>
      <c r="B58" s="577"/>
      <c r="C58" s="577"/>
      <c r="D58" s="577"/>
      <c r="E58" s="577"/>
      <c r="F58" s="577"/>
      <c r="G58" s="577"/>
      <c r="H58" s="577"/>
      <c r="I58" s="577"/>
      <c r="J58" s="577"/>
      <c r="K58" s="577"/>
      <c r="L58" s="577"/>
      <c r="M58" s="577"/>
      <c r="N58" s="577"/>
      <c r="O58" s="578"/>
    </row>
    <row r="59" spans="1:15" ht="12.75" customHeight="1">
      <c r="A59" s="579"/>
      <c r="B59" s="580"/>
      <c r="C59" s="580"/>
      <c r="D59" s="580"/>
      <c r="E59" s="580"/>
      <c r="F59" s="580"/>
      <c r="G59" s="580"/>
      <c r="H59" s="580"/>
      <c r="I59" s="580"/>
      <c r="J59" s="580"/>
      <c r="K59" s="580"/>
      <c r="L59" s="580"/>
      <c r="M59" s="580"/>
      <c r="N59" s="580"/>
      <c r="O59" s="581"/>
    </row>
  </sheetData>
  <mergeCells count="2">
    <mergeCell ref="A57:O59"/>
    <mergeCell ref="L3:O3"/>
  </mergeCells>
  <phoneticPr fontId="13" type="noConversion"/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>
    <oddHeader>&amp;L&amp;8&amp;Z&amp;F</oddHeader>
    <oddFooter>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showZeros="0" workbookViewId="0">
      <selection activeCell="BL42" sqref="BL42"/>
    </sheetView>
  </sheetViews>
  <sheetFormatPr baseColWidth="10" defaultColWidth="1.88671875" defaultRowHeight="10.199999999999999"/>
  <cols>
    <col min="1" max="3" width="1.88671875" style="79" customWidth="1"/>
    <col min="4" max="4" width="2.5546875" style="79" customWidth="1"/>
    <col min="5" max="23" width="1.88671875" style="79" customWidth="1"/>
    <col min="24" max="24" width="3.33203125" style="79" customWidth="1"/>
    <col min="25" max="26" width="1.88671875" style="79" customWidth="1"/>
    <col min="27" max="27" width="2.33203125" style="79" customWidth="1"/>
    <col min="28" max="47" width="1.88671875" style="79" customWidth="1"/>
    <col min="48" max="48" width="1.6640625" style="79" customWidth="1"/>
    <col min="49" max="16384" width="1.88671875" style="79"/>
  </cols>
  <sheetData>
    <row r="1" spans="1:48" customFormat="1" ht="15" customHeight="1">
      <c r="A1" s="72" t="s">
        <v>429</v>
      </c>
      <c r="Y1" s="73" t="s">
        <v>74</v>
      </c>
      <c r="Z1" s="73"/>
      <c r="AA1" s="73"/>
      <c r="AB1" s="73"/>
      <c r="AC1" s="73"/>
      <c r="AD1" s="73"/>
      <c r="AE1" s="67" t="str">
        <f>Introduction!B4</f>
        <v>Renan</v>
      </c>
      <c r="AF1" s="67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spans="1:48" customFormat="1" ht="11.25" customHeight="1"/>
    <row r="3" spans="1:48" customFormat="1" ht="13.5" customHeight="1">
      <c r="A3" s="73" t="s">
        <v>431</v>
      </c>
      <c r="G3" s="67" t="str">
        <f>Introduction!B5</f>
        <v>Droit de Renan</v>
      </c>
      <c r="H3" s="67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</row>
    <row r="4" spans="1:48" customFormat="1" ht="11.25" customHeight="1"/>
    <row r="5" spans="1:48" customFormat="1" ht="16.2">
      <c r="A5" s="73" t="s">
        <v>432</v>
      </c>
      <c r="H5" s="468" t="str">
        <f>Introduction!B6</f>
        <v>2  (A + B)</v>
      </c>
      <c r="I5" s="468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AL5" s="76" t="s">
        <v>435</v>
      </c>
      <c r="AM5" s="600">
        <f>Introduction!B9</f>
        <v>39912</v>
      </c>
      <c r="AN5" s="600"/>
      <c r="AO5" s="600"/>
      <c r="AP5" s="600"/>
      <c r="AQ5" s="600"/>
      <c r="AR5" s="600"/>
      <c r="AS5" s="600"/>
      <c r="AT5" s="77"/>
      <c r="AU5" s="77"/>
      <c r="AV5" s="77"/>
    </row>
    <row r="6" spans="1:48" customFormat="1" ht="10.5" customHeight="1"/>
    <row r="7" spans="1:48" ht="4.5" customHeight="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</row>
    <row r="8" spans="1:48" ht="12.75" customHeight="1">
      <c r="A8" s="582"/>
      <c r="B8" s="583"/>
      <c r="C8" s="583"/>
      <c r="D8" s="583"/>
      <c r="E8" s="583"/>
      <c r="F8" s="583"/>
      <c r="G8" s="583"/>
      <c r="H8" s="583"/>
      <c r="I8" s="583"/>
      <c r="J8" s="583"/>
      <c r="K8" s="583"/>
      <c r="L8" s="583"/>
      <c r="M8" s="583"/>
      <c r="N8" s="583"/>
      <c r="O8" s="583"/>
      <c r="P8" s="583"/>
      <c r="Q8" s="583"/>
      <c r="R8" s="583"/>
      <c r="S8" s="583"/>
      <c r="T8" s="583"/>
      <c r="U8" s="583"/>
      <c r="V8" s="583"/>
      <c r="W8" s="583"/>
      <c r="X8" s="583"/>
      <c r="Y8" s="583"/>
      <c r="Z8" s="583"/>
      <c r="AA8" s="583"/>
      <c r="AB8" s="583"/>
      <c r="AC8" s="583"/>
      <c r="AD8" s="583"/>
      <c r="AE8" s="583"/>
      <c r="AF8" s="583"/>
      <c r="AG8" s="583"/>
      <c r="AH8" s="583"/>
      <c r="AI8" s="583"/>
      <c r="AJ8" s="583"/>
      <c r="AK8" s="583"/>
      <c r="AL8" s="583"/>
      <c r="AM8" s="583"/>
      <c r="AN8" s="583"/>
      <c r="AO8" s="583"/>
      <c r="AP8" s="583"/>
      <c r="AQ8" s="583"/>
      <c r="AR8" s="583"/>
      <c r="AS8" s="583"/>
      <c r="AT8" s="583"/>
      <c r="AU8" s="583"/>
      <c r="AV8" s="584"/>
    </row>
    <row r="9" spans="1:48">
      <c r="A9" s="585"/>
      <c r="B9" s="586"/>
      <c r="C9" s="586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  <c r="W9" s="586"/>
      <c r="X9" s="586"/>
      <c r="Y9" s="586"/>
      <c r="Z9" s="586"/>
      <c r="AA9" s="586"/>
      <c r="AB9" s="586"/>
      <c r="AC9" s="586"/>
      <c r="AD9" s="586"/>
      <c r="AE9" s="586"/>
      <c r="AF9" s="586"/>
      <c r="AG9" s="586"/>
      <c r="AH9" s="586"/>
      <c r="AI9" s="586"/>
      <c r="AJ9" s="586"/>
      <c r="AK9" s="586"/>
      <c r="AL9" s="586"/>
      <c r="AM9" s="586"/>
      <c r="AN9" s="586"/>
      <c r="AO9" s="586"/>
      <c r="AP9" s="586"/>
      <c r="AQ9" s="586"/>
      <c r="AR9" s="586"/>
      <c r="AS9" s="586"/>
      <c r="AT9" s="586"/>
      <c r="AU9" s="586"/>
      <c r="AV9" s="587"/>
    </row>
    <row r="10" spans="1:48">
      <c r="A10" s="585"/>
      <c r="B10" s="586"/>
      <c r="C10" s="586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  <c r="AC10" s="586"/>
      <c r="AD10" s="586"/>
      <c r="AE10" s="586"/>
      <c r="AF10" s="586"/>
      <c r="AG10" s="586"/>
      <c r="AH10" s="586"/>
      <c r="AI10" s="586"/>
      <c r="AJ10" s="586"/>
      <c r="AK10" s="586"/>
      <c r="AL10" s="586"/>
      <c r="AM10" s="586"/>
      <c r="AN10" s="586"/>
      <c r="AO10" s="586"/>
      <c r="AP10" s="586"/>
      <c r="AQ10" s="586"/>
      <c r="AR10" s="586"/>
      <c r="AS10" s="586"/>
      <c r="AT10" s="586"/>
      <c r="AU10" s="586"/>
      <c r="AV10" s="587"/>
    </row>
    <row r="11" spans="1:48">
      <c r="A11" s="585"/>
      <c r="B11" s="586"/>
      <c r="C11" s="586"/>
      <c r="D11" s="586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  <c r="AC11" s="586"/>
      <c r="AD11" s="586"/>
      <c r="AE11" s="586"/>
      <c r="AF11" s="586"/>
      <c r="AG11" s="586"/>
      <c r="AH11" s="586"/>
      <c r="AI11" s="586"/>
      <c r="AJ11" s="586"/>
      <c r="AK11" s="586"/>
      <c r="AL11" s="586"/>
      <c r="AM11" s="586"/>
      <c r="AN11" s="586"/>
      <c r="AO11" s="586"/>
      <c r="AP11" s="586"/>
      <c r="AQ11" s="586"/>
      <c r="AR11" s="586"/>
      <c r="AS11" s="586"/>
      <c r="AT11" s="586"/>
      <c r="AU11" s="586"/>
      <c r="AV11" s="587"/>
    </row>
    <row r="12" spans="1:48">
      <c r="A12" s="585"/>
      <c r="B12" s="586"/>
      <c r="C12" s="586"/>
      <c r="D12" s="586"/>
      <c r="E12" s="586"/>
      <c r="F12" s="586"/>
      <c r="G12" s="586"/>
      <c r="H12" s="586"/>
      <c r="I12" s="586"/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  <c r="AC12" s="586"/>
      <c r="AD12" s="586"/>
      <c r="AE12" s="586"/>
      <c r="AF12" s="586"/>
      <c r="AG12" s="586"/>
      <c r="AH12" s="586"/>
      <c r="AI12" s="586"/>
      <c r="AJ12" s="586"/>
      <c r="AK12" s="586"/>
      <c r="AL12" s="586"/>
      <c r="AM12" s="586"/>
      <c r="AN12" s="586"/>
      <c r="AO12" s="586"/>
      <c r="AP12" s="586"/>
      <c r="AQ12" s="586"/>
      <c r="AR12" s="586"/>
      <c r="AS12" s="586"/>
      <c r="AT12" s="586"/>
      <c r="AU12" s="586"/>
      <c r="AV12" s="587"/>
    </row>
    <row r="13" spans="1:48">
      <c r="A13" s="585"/>
      <c r="B13" s="586"/>
      <c r="C13" s="586"/>
      <c r="D13" s="586"/>
      <c r="E13" s="586"/>
      <c r="F13" s="586"/>
      <c r="G13" s="586"/>
      <c r="H13" s="586"/>
      <c r="I13" s="586"/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  <c r="AA13" s="586"/>
      <c r="AB13" s="586"/>
      <c r="AC13" s="586"/>
      <c r="AD13" s="586"/>
      <c r="AE13" s="586"/>
      <c r="AF13" s="586"/>
      <c r="AG13" s="586"/>
      <c r="AH13" s="586"/>
      <c r="AI13" s="586"/>
      <c r="AJ13" s="586"/>
      <c r="AK13" s="586"/>
      <c r="AL13" s="586"/>
      <c r="AM13" s="586"/>
      <c r="AN13" s="586"/>
      <c r="AO13" s="586"/>
      <c r="AP13" s="586"/>
      <c r="AQ13" s="586"/>
      <c r="AR13" s="586"/>
      <c r="AS13" s="586"/>
      <c r="AT13" s="586"/>
      <c r="AU13" s="586"/>
      <c r="AV13" s="587"/>
    </row>
    <row r="14" spans="1:48">
      <c r="A14" s="585"/>
      <c r="B14" s="586"/>
      <c r="C14" s="586"/>
      <c r="D14" s="586"/>
      <c r="E14" s="586"/>
      <c r="F14" s="586"/>
      <c r="G14" s="586"/>
      <c r="H14" s="586"/>
      <c r="I14" s="586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  <c r="AC14" s="586"/>
      <c r="AD14" s="586"/>
      <c r="AE14" s="586"/>
      <c r="AF14" s="586"/>
      <c r="AG14" s="586"/>
      <c r="AH14" s="586"/>
      <c r="AI14" s="586"/>
      <c r="AJ14" s="586"/>
      <c r="AK14" s="586"/>
      <c r="AL14" s="586"/>
      <c r="AM14" s="586"/>
      <c r="AN14" s="586"/>
      <c r="AO14" s="586"/>
      <c r="AP14" s="586"/>
      <c r="AQ14" s="586"/>
      <c r="AR14" s="586"/>
      <c r="AS14" s="586"/>
      <c r="AT14" s="586"/>
      <c r="AU14" s="586"/>
      <c r="AV14" s="587"/>
    </row>
    <row r="15" spans="1:48">
      <c r="A15" s="585"/>
      <c r="B15" s="586"/>
      <c r="C15" s="586"/>
      <c r="D15" s="586"/>
      <c r="E15" s="586"/>
      <c r="F15" s="586"/>
      <c r="G15" s="586"/>
      <c r="H15" s="586"/>
      <c r="I15" s="586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  <c r="AC15" s="586"/>
      <c r="AD15" s="586"/>
      <c r="AE15" s="586"/>
      <c r="AF15" s="586"/>
      <c r="AG15" s="586"/>
      <c r="AH15" s="586"/>
      <c r="AI15" s="586"/>
      <c r="AJ15" s="586"/>
      <c r="AK15" s="586"/>
      <c r="AL15" s="586"/>
      <c r="AM15" s="586"/>
      <c r="AN15" s="586"/>
      <c r="AO15" s="586"/>
      <c r="AP15" s="586"/>
      <c r="AQ15" s="586"/>
      <c r="AR15" s="586"/>
      <c r="AS15" s="586"/>
      <c r="AT15" s="586"/>
      <c r="AU15" s="586"/>
      <c r="AV15" s="587"/>
    </row>
    <row r="16" spans="1:48">
      <c r="A16" s="585"/>
      <c r="B16" s="586"/>
      <c r="C16" s="586"/>
      <c r="D16" s="586"/>
      <c r="E16" s="586"/>
      <c r="F16" s="586"/>
      <c r="G16" s="586"/>
      <c r="H16" s="586"/>
      <c r="I16" s="586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  <c r="AC16" s="586"/>
      <c r="AD16" s="586"/>
      <c r="AE16" s="586"/>
      <c r="AF16" s="586"/>
      <c r="AG16" s="586"/>
      <c r="AH16" s="586"/>
      <c r="AI16" s="586"/>
      <c r="AJ16" s="586"/>
      <c r="AK16" s="586"/>
      <c r="AL16" s="586"/>
      <c r="AM16" s="586"/>
      <c r="AN16" s="586"/>
      <c r="AO16" s="586"/>
      <c r="AP16" s="586"/>
      <c r="AQ16" s="586"/>
      <c r="AR16" s="586"/>
      <c r="AS16" s="586"/>
      <c r="AT16" s="586"/>
      <c r="AU16" s="586"/>
      <c r="AV16" s="587"/>
    </row>
    <row r="17" spans="1:48">
      <c r="A17" s="585"/>
      <c r="B17" s="586"/>
      <c r="C17" s="586"/>
      <c r="D17" s="586"/>
      <c r="E17" s="586"/>
      <c r="F17" s="586"/>
      <c r="G17" s="586"/>
      <c r="H17" s="586"/>
      <c r="I17" s="586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  <c r="AC17" s="586"/>
      <c r="AD17" s="586"/>
      <c r="AE17" s="586"/>
      <c r="AF17" s="586"/>
      <c r="AG17" s="586"/>
      <c r="AH17" s="586"/>
      <c r="AI17" s="586"/>
      <c r="AJ17" s="586"/>
      <c r="AK17" s="586"/>
      <c r="AL17" s="586"/>
      <c r="AM17" s="586"/>
      <c r="AN17" s="586"/>
      <c r="AO17" s="586"/>
      <c r="AP17" s="586"/>
      <c r="AQ17" s="586"/>
      <c r="AR17" s="586"/>
      <c r="AS17" s="586"/>
      <c r="AT17" s="586"/>
      <c r="AU17" s="586"/>
      <c r="AV17" s="587"/>
    </row>
    <row r="18" spans="1:48">
      <c r="A18" s="585"/>
      <c r="B18" s="586"/>
      <c r="C18" s="586"/>
      <c r="D18" s="586"/>
      <c r="E18" s="586"/>
      <c r="F18" s="586"/>
      <c r="G18" s="586"/>
      <c r="H18" s="586"/>
      <c r="I18" s="586"/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  <c r="W18" s="586"/>
      <c r="X18" s="586"/>
      <c r="Y18" s="586"/>
      <c r="Z18" s="586"/>
      <c r="AA18" s="586"/>
      <c r="AB18" s="586"/>
      <c r="AC18" s="586"/>
      <c r="AD18" s="586"/>
      <c r="AE18" s="586"/>
      <c r="AF18" s="586"/>
      <c r="AG18" s="586"/>
      <c r="AH18" s="586"/>
      <c r="AI18" s="586"/>
      <c r="AJ18" s="586"/>
      <c r="AK18" s="586"/>
      <c r="AL18" s="586"/>
      <c r="AM18" s="586"/>
      <c r="AN18" s="586"/>
      <c r="AO18" s="586"/>
      <c r="AP18" s="586"/>
      <c r="AQ18" s="586"/>
      <c r="AR18" s="586"/>
      <c r="AS18" s="586"/>
      <c r="AT18" s="586"/>
      <c r="AU18" s="586"/>
      <c r="AV18" s="587"/>
    </row>
    <row r="19" spans="1:48">
      <c r="A19" s="585"/>
      <c r="B19" s="586"/>
      <c r="C19" s="586"/>
      <c r="D19" s="586"/>
      <c r="E19" s="586"/>
      <c r="F19" s="586"/>
      <c r="G19" s="586"/>
      <c r="H19" s="586"/>
      <c r="I19" s="586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  <c r="W19" s="586"/>
      <c r="X19" s="586"/>
      <c r="Y19" s="586"/>
      <c r="Z19" s="586"/>
      <c r="AA19" s="586"/>
      <c r="AB19" s="586"/>
      <c r="AC19" s="586"/>
      <c r="AD19" s="586"/>
      <c r="AE19" s="586"/>
      <c r="AF19" s="586"/>
      <c r="AG19" s="586"/>
      <c r="AH19" s="586"/>
      <c r="AI19" s="586"/>
      <c r="AJ19" s="586"/>
      <c r="AK19" s="586"/>
      <c r="AL19" s="586"/>
      <c r="AM19" s="586"/>
      <c r="AN19" s="586"/>
      <c r="AO19" s="586"/>
      <c r="AP19" s="586"/>
      <c r="AQ19" s="586"/>
      <c r="AR19" s="586"/>
      <c r="AS19" s="586"/>
      <c r="AT19" s="586"/>
      <c r="AU19" s="586"/>
      <c r="AV19" s="587"/>
    </row>
    <row r="20" spans="1:48">
      <c r="A20" s="585"/>
      <c r="B20" s="586"/>
      <c r="C20" s="586"/>
      <c r="D20" s="586"/>
      <c r="E20" s="586"/>
      <c r="F20" s="586"/>
      <c r="G20" s="586"/>
      <c r="H20" s="586"/>
      <c r="I20" s="586"/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  <c r="W20" s="586"/>
      <c r="X20" s="586"/>
      <c r="Y20" s="586"/>
      <c r="Z20" s="586"/>
      <c r="AA20" s="586"/>
      <c r="AB20" s="586"/>
      <c r="AC20" s="586"/>
      <c r="AD20" s="586"/>
      <c r="AE20" s="586"/>
      <c r="AF20" s="586"/>
      <c r="AG20" s="586"/>
      <c r="AH20" s="586"/>
      <c r="AI20" s="586"/>
      <c r="AJ20" s="586"/>
      <c r="AK20" s="586"/>
      <c r="AL20" s="586"/>
      <c r="AM20" s="586"/>
      <c r="AN20" s="586"/>
      <c r="AO20" s="586"/>
      <c r="AP20" s="586"/>
      <c r="AQ20" s="586"/>
      <c r="AR20" s="586"/>
      <c r="AS20" s="586"/>
      <c r="AT20" s="586"/>
      <c r="AU20" s="586"/>
      <c r="AV20" s="587"/>
    </row>
    <row r="21" spans="1:48">
      <c r="A21" s="585"/>
      <c r="B21" s="586"/>
      <c r="C21" s="586"/>
      <c r="D21" s="586"/>
      <c r="E21" s="586"/>
      <c r="F21" s="586"/>
      <c r="G21" s="586"/>
      <c r="H21" s="586"/>
      <c r="I21" s="586"/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  <c r="W21" s="586"/>
      <c r="X21" s="586"/>
      <c r="Y21" s="586"/>
      <c r="Z21" s="586"/>
      <c r="AA21" s="586"/>
      <c r="AB21" s="586"/>
      <c r="AC21" s="586"/>
      <c r="AD21" s="586"/>
      <c r="AE21" s="586"/>
      <c r="AF21" s="586"/>
      <c r="AG21" s="586"/>
      <c r="AH21" s="586"/>
      <c r="AI21" s="586"/>
      <c r="AJ21" s="586"/>
      <c r="AK21" s="586"/>
      <c r="AL21" s="586"/>
      <c r="AM21" s="586"/>
      <c r="AN21" s="586"/>
      <c r="AO21" s="586"/>
      <c r="AP21" s="586"/>
      <c r="AQ21" s="586"/>
      <c r="AR21" s="586"/>
      <c r="AS21" s="586"/>
      <c r="AT21" s="586"/>
      <c r="AU21" s="586"/>
      <c r="AV21" s="587"/>
    </row>
    <row r="22" spans="1:48">
      <c r="A22" s="585"/>
      <c r="B22" s="586"/>
      <c r="C22" s="586"/>
      <c r="D22" s="586"/>
      <c r="E22" s="586"/>
      <c r="F22" s="586"/>
      <c r="G22" s="586"/>
      <c r="H22" s="586"/>
      <c r="I22" s="586"/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  <c r="W22" s="586"/>
      <c r="X22" s="586"/>
      <c r="Y22" s="586"/>
      <c r="Z22" s="586"/>
      <c r="AA22" s="586"/>
      <c r="AB22" s="586"/>
      <c r="AC22" s="586"/>
      <c r="AD22" s="586"/>
      <c r="AE22" s="586"/>
      <c r="AF22" s="586"/>
      <c r="AG22" s="586"/>
      <c r="AH22" s="586"/>
      <c r="AI22" s="586"/>
      <c r="AJ22" s="586"/>
      <c r="AK22" s="586"/>
      <c r="AL22" s="586"/>
      <c r="AM22" s="586"/>
      <c r="AN22" s="586"/>
      <c r="AO22" s="586"/>
      <c r="AP22" s="586"/>
      <c r="AQ22" s="586"/>
      <c r="AR22" s="586"/>
      <c r="AS22" s="586"/>
      <c r="AT22" s="586"/>
      <c r="AU22" s="586"/>
      <c r="AV22" s="587"/>
    </row>
    <row r="23" spans="1:48">
      <c r="A23" s="585"/>
      <c r="B23" s="586"/>
      <c r="C23" s="586"/>
      <c r="D23" s="586"/>
      <c r="E23" s="586"/>
      <c r="F23" s="586"/>
      <c r="G23" s="586"/>
      <c r="H23" s="586"/>
      <c r="I23" s="586"/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  <c r="W23" s="586"/>
      <c r="X23" s="586"/>
      <c r="Y23" s="586"/>
      <c r="Z23" s="586"/>
      <c r="AA23" s="586"/>
      <c r="AB23" s="586"/>
      <c r="AC23" s="586"/>
      <c r="AD23" s="586"/>
      <c r="AE23" s="586"/>
      <c r="AF23" s="586"/>
      <c r="AG23" s="586"/>
      <c r="AH23" s="586"/>
      <c r="AI23" s="586"/>
      <c r="AJ23" s="586"/>
      <c r="AK23" s="586"/>
      <c r="AL23" s="586"/>
      <c r="AM23" s="586"/>
      <c r="AN23" s="586"/>
      <c r="AO23" s="586"/>
      <c r="AP23" s="586"/>
      <c r="AQ23" s="586"/>
      <c r="AR23" s="586"/>
      <c r="AS23" s="586"/>
      <c r="AT23" s="586"/>
      <c r="AU23" s="586"/>
      <c r="AV23" s="587"/>
    </row>
    <row r="24" spans="1:48">
      <c r="A24" s="585"/>
      <c r="B24" s="586"/>
      <c r="C24" s="586"/>
      <c r="D24" s="586"/>
      <c r="E24" s="586"/>
      <c r="F24" s="586"/>
      <c r="G24" s="586"/>
      <c r="H24" s="586"/>
      <c r="I24" s="586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  <c r="W24" s="586"/>
      <c r="X24" s="586"/>
      <c r="Y24" s="586"/>
      <c r="Z24" s="586"/>
      <c r="AA24" s="586"/>
      <c r="AB24" s="586"/>
      <c r="AC24" s="586"/>
      <c r="AD24" s="586"/>
      <c r="AE24" s="586"/>
      <c r="AF24" s="586"/>
      <c r="AG24" s="586"/>
      <c r="AH24" s="586"/>
      <c r="AI24" s="586"/>
      <c r="AJ24" s="586"/>
      <c r="AK24" s="586"/>
      <c r="AL24" s="586"/>
      <c r="AM24" s="586"/>
      <c r="AN24" s="586"/>
      <c r="AO24" s="586"/>
      <c r="AP24" s="586"/>
      <c r="AQ24" s="586"/>
      <c r="AR24" s="586"/>
      <c r="AS24" s="586"/>
      <c r="AT24" s="586"/>
      <c r="AU24" s="586"/>
      <c r="AV24" s="587"/>
    </row>
    <row r="25" spans="1:48">
      <c r="A25" s="585"/>
      <c r="B25" s="586"/>
      <c r="C25" s="586"/>
      <c r="D25" s="586"/>
      <c r="E25" s="586"/>
      <c r="F25" s="586"/>
      <c r="G25" s="586"/>
      <c r="H25" s="586"/>
      <c r="I25" s="586"/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  <c r="W25" s="586"/>
      <c r="X25" s="586"/>
      <c r="Y25" s="586"/>
      <c r="Z25" s="586"/>
      <c r="AA25" s="586"/>
      <c r="AB25" s="586"/>
      <c r="AC25" s="586"/>
      <c r="AD25" s="586"/>
      <c r="AE25" s="586"/>
      <c r="AF25" s="586"/>
      <c r="AG25" s="586"/>
      <c r="AH25" s="586"/>
      <c r="AI25" s="586"/>
      <c r="AJ25" s="586"/>
      <c r="AK25" s="586"/>
      <c r="AL25" s="586"/>
      <c r="AM25" s="586"/>
      <c r="AN25" s="586"/>
      <c r="AO25" s="586"/>
      <c r="AP25" s="586"/>
      <c r="AQ25" s="586"/>
      <c r="AR25" s="586"/>
      <c r="AS25" s="586"/>
      <c r="AT25" s="586"/>
      <c r="AU25" s="586"/>
      <c r="AV25" s="587"/>
    </row>
    <row r="26" spans="1:48" ht="11.25" customHeight="1">
      <c r="A26" s="585"/>
      <c r="B26" s="586"/>
      <c r="C26" s="586"/>
      <c r="D26" s="586"/>
      <c r="E26" s="586"/>
      <c r="F26" s="586"/>
      <c r="G26" s="586"/>
      <c r="H26" s="586"/>
      <c r="I26" s="586"/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  <c r="W26" s="586"/>
      <c r="X26" s="586"/>
      <c r="Y26" s="586"/>
      <c r="Z26" s="586"/>
      <c r="AA26" s="586"/>
      <c r="AB26" s="586"/>
      <c r="AC26" s="586"/>
      <c r="AD26" s="586"/>
      <c r="AE26" s="586"/>
      <c r="AF26" s="586"/>
      <c r="AG26" s="586"/>
      <c r="AH26" s="586"/>
      <c r="AI26" s="586"/>
      <c r="AJ26" s="586"/>
      <c r="AK26" s="586"/>
      <c r="AL26" s="586"/>
      <c r="AM26" s="586"/>
      <c r="AN26" s="586"/>
      <c r="AO26" s="586"/>
      <c r="AP26" s="586"/>
      <c r="AQ26" s="586"/>
      <c r="AR26" s="586"/>
      <c r="AS26" s="586"/>
      <c r="AT26" s="586"/>
      <c r="AU26" s="586"/>
      <c r="AV26" s="587"/>
    </row>
    <row r="27" spans="1:48" ht="11.25" customHeight="1">
      <c r="A27" s="585"/>
      <c r="B27" s="586"/>
      <c r="C27" s="586"/>
      <c r="D27" s="586"/>
      <c r="E27" s="586"/>
      <c r="F27" s="586"/>
      <c r="G27" s="586"/>
      <c r="H27" s="586"/>
      <c r="I27" s="586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  <c r="W27" s="586"/>
      <c r="X27" s="586"/>
      <c r="Y27" s="586"/>
      <c r="Z27" s="586"/>
      <c r="AA27" s="586"/>
      <c r="AB27" s="586"/>
      <c r="AC27" s="586"/>
      <c r="AD27" s="586"/>
      <c r="AE27" s="586"/>
      <c r="AF27" s="586"/>
      <c r="AG27" s="586"/>
      <c r="AH27" s="586"/>
      <c r="AI27" s="586"/>
      <c r="AJ27" s="586"/>
      <c r="AK27" s="586"/>
      <c r="AL27" s="586"/>
      <c r="AM27" s="586"/>
      <c r="AN27" s="586"/>
      <c r="AO27" s="586"/>
      <c r="AP27" s="586"/>
      <c r="AQ27" s="586"/>
      <c r="AR27" s="586"/>
      <c r="AS27" s="586"/>
      <c r="AT27" s="586"/>
      <c r="AU27" s="586"/>
      <c r="AV27" s="587"/>
    </row>
    <row r="28" spans="1:48" ht="11.25" customHeight="1">
      <c r="A28" s="585"/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  <c r="AC28" s="586"/>
      <c r="AD28" s="586"/>
      <c r="AE28" s="586"/>
      <c r="AF28" s="586"/>
      <c r="AG28" s="586"/>
      <c r="AH28" s="586"/>
      <c r="AI28" s="586"/>
      <c r="AJ28" s="586"/>
      <c r="AK28" s="586"/>
      <c r="AL28" s="586"/>
      <c r="AM28" s="586"/>
      <c r="AN28" s="586"/>
      <c r="AO28" s="586"/>
      <c r="AP28" s="586"/>
      <c r="AQ28" s="586"/>
      <c r="AR28" s="586"/>
      <c r="AS28" s="586"/>
      <c r="AT28" s="586"/>
      <c r="AU28" s="586"/>
      <c r="AV28" s="587"/>
    </row>
    <row r="29" spans="1:48">
      <c r="A29" s="585"/>
      <c r="B29" s="586"/>
      <c r="C29" s="586"/>
      <c r="D29" s="586"/>
      <c r="E29" s="586"/>
      <c r="F29" s="586"/>
      <c r="G29" s="586"/>
      <c r="H29" s="586"/>
      <c r="I29" s="586"/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  <c r="W29" s="586"/>
      <c r="X29" s="586"/>
      <c r="Y29" s="586"/>
      <c r="Z29" s="586"/>
      <c r="AA29" s="586"/>
      <c r="AB29" s="586"/>
      <c r="AC29" s="586"/>
      <c r="AD29" s="586"/>
      <c r="AE29" s="586"/>
      <c r="AF29" s="586"/>
      <c r="AG29" s="586"/>
      <c r="AH29" s="586"/>
      <c r="AI29" s="586"/>
      <c r="AJ29" s="586"/>
      <c r="AK29" s="586"/>
      <c r="AL29" s="586"/>
      <c r="AM29" s="586"/>
      <c r="AN29" s="586"/>
      <c r="AO29" s="586"/>
      <c r="AP29" s="586"/>
      <c r="AQ29" s="586"/>
      <c r="AR29" s="586"/>
      <c r="AS29" s="586"/>
      <c r="AT29" s="586"/>
      <c r="AU29" s="586"/>
      <c r="AV29" s="587"/>
    </row>
    <row r="30" spans="1:48">
      <c r="A30" s="585"/>
      <c r="B30" s="586"/>
      <c r="C30" s="586"/>
      <c r="D30" s="586"/>
      <c r="E30" s="586"/>
      <c r="F30" s="586"/>
      <c r="G30" s="586"/>
      <c r="H30" s="586"/>
      <c r="I30" s="586"/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  <c r="W30" s="586"/>
      <c r="X30" s="586"/>
      <c r="Y30" s="586"/>
      <c r="Z30" s="586"/>
      <c r="AA30" s="586"/>
      <c r="AB30" s="586"/>
      <c r="AC30" s="586"/>
      <c r="AD30" s="586"/>
      <c r="AE30" s="586"/>
      <c r="AF30" s="586"/>
      <c r="AG30" s="586"/>
      <c r="AH30" s="586"/>
      <c r="AI30" s="586"/>
      <c r="AJ30" s="586"/>
      <c r="AK30" s="586"/>
      <c r="AL30" s="586"/>
      <c r="AM30" s="586"/>
      <c r="AN30" s="586"/>
      <c r="AO30" s="586"/>
      <c r="AP30" s="586"/>
      <c r="AQ30" s="586"/>
      <c r="AR30" s="586"/>
      <c r="AS30" s="586"/>
      <c r="AT30" s="586"/>
      <c r="AU30" s="586"/>
      <c r="AV30" s="587"/>
    </row>
    <row r="31" spans="1:48">
      <c r="A31" s="585"/>
      <c r="B31" s="586"/>
      <c r="C31" s="586"/>
      <c r="D31" s="586"/>
      <c r="E31" s="586"/>
      <c r="F31" s="586"/>
      <c r="G31" s="586"/>
      <c r="H31" s="586"/>
      <c r="I31" s="586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  <c r="W31" s="586"/>
      <c r="X31" s="586"/>
      <c r="Y31" s="586"/>
      <c r="Z31" s="586"/>
      <c r="AA31" s="586"/>
      <c r="AB31" s="586"/>
      <c r="AC31" s="586"/>
      <c r="AD31" s="586"/>
      <c r="AE31" s="586"/>
      <c r="AF31" s="586"/>
      <c r="AG31" s="586"/>
      <c r="AH31" s="586"/>
      <c r="AI31" s="586"/>
      <c r="AJ31" s="586"/>
      <c r="AK31" s="586"/>
      <c r="AL31" s="586"/>
      <c r="AM31" s="586"/>
      <c r="AN31" s="586"/>
      <c r="AO31" s="586"/>
      <c r="AP31" s="586"/>
      <c r="AQ31" s="586"/>
      <c r="AR31" s="586"/>
      <c r="AS31" s="586"/>
      <c r="AT31" s="586"/>
      <c r="AU31" s="586"/>
      <c r="AV31" s="587"/>
    </row>
    <row r="32" spans="1:48">
      <c r="A32" s="585"/>
      <c r="B32" s="586"/>
      <c r="C32" s="586"/>
      <c r="D32" s="586"/>
      <c r="E32" s="586"/>
      <c r="F32" s="586"/>
      <c r="G32" s="586"/>
      <c r="H32" s="586"/>
      <c r="I32" s="586"/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  <c r="AC32" s="586"/>
      <c r="AD32" s="586"/>
      <c r="AE32" s="586"/>
      <c r="AF32" s="586"/>
      <c r="AG32" s="586"/>
      <c r="AH32" s="586"/>
      <c r="AI32" s="586"/>
      <c r="AJ32" s="586"/>
      <c r="AK32" s="586"/>
      <c r="AL32" s="586"/>
      <c r="AM32" s="586"/>
      <c r="AN32" s="586"/>
      <c r="AO32" s="586"/>
      <c r="AP32" s="586"/>
      <c r="AQ32" s="586"/>
      <c r="AR32" s="586"/>
      <c r="AS32" s="586"/>
      <c r="AT32" s="586"/>
      <c r="AU32" s="586"/>
      <c r="AV32" s="587"/>
    </row>
    <row r="33" spans="1:48">
      <c r="A33" s="585"/>
      <c r="B33" s="586"/>
      <c r="C33" s="586"/>
      <c r="D33" s="586"/>
      <c r="E33" s="586"/>
      <c r="F33" s="586"/>
      <c r="G33" s="586"/>
      <c r="H33" s="586"/>
      <c r="I33" s="586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  <c r="AA33" s="586"/>
      <c r="AB33" s="586"/>
      <c r="AC33" s="586"/>
      <c r="AD33" s="58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586"/>
      <c r="AS33" s="586"/>
      <c r="AT33" s="586"/>
      <c r="AU33" s="586"/>
      <c r="AV33" s="587"/>
    </row>
    <row r="34" spans="1:48">
      <c r="A34" s="585"/>
      <c r="B34" s="586"/>
      <c r="C34" s="586"/>
      <c r="D34" s="586"/>
      <c r="E34" s="586"/>
      <c r="F34" s="586"/>
      <c r="G34" s="586"/>
      <c r="H34" s="586"/>
      <c r="I34" s="586"/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  <c r="AC34" s="586"/>
      <c r="AD34" s="58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586"/>
      <c r="AS34" s="586"/>
      <c r="AT34" s="586"/>
      <c r="AU34" s="586"/>
      <c r="AV34" s="587"/>
    </row>
    <row r="35" spans="1:48">
      <c r="A35" s="585"/>
      <c r="B35" s="586"/>
      <c r="C35" s="586"/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  <c r="AA35" s="586"/>
      <c r="AB35" s="586"/>
      <c r="AC35" s="586"/>
      <c r="AD35" s="58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586"/>
      <c r="AS35" s="586"/>
      <c r="AT35" s="586"/>
      <c r="AU35" s="586"/>
      <c r="AV35" s="587"/>
    </row>
    <row r="36" spans="1:48">
      <c r="A36" s="585"/>
      <c r="B36" s="586"/>
      <c r="C36" s="586"/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586"/>
      <c r="AS36" s="586"/>
      <c r="AT36" s="586"/>
      <c r="AU36" s="586"/>
      <c r="AV36" s="587"/>
    </row>
    <row r="37" spans="1:48">
      <c r="A37" s="585"/>
      <c r="B37" s="586"/>
      <c r="C37" s="586"/>
      <c r="D37" s="586"/>
      <c r="E37" s="586"/>
      <c r="F37" s="586"/>
      <c r="G37" s="586"/>
      <c r="H37" s="586"/>
      <c r="I37" s="586"/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586"/>
      <c r="AS37" s="586"/>
      <c r="AT37" s="586"/>
      <c r="AU37" s="586"/>
      <c r="AV37" s="587"/>
    </row>
    <row r="38" spans="1:48">
      <c r="A38" s="585"/>
      <c r="B38" s="586"/>
      <c r="C38" s="586"/>
      <c r="D38" s="586"/>
      <c r="E38" s="586"/>
      <c r="F38" s="586"/>
      <c r="G38" s="586"/>
      <c r="H38" s="586"/>
      <c r="I38" s="586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  <c r="W38" s="586"/>
      <c r="X38" s="586"/>
      <c r="Y38" s="586"/>
      <c r="Z38" s="586"/>
      <c r="AA38" s="586"/>
      <c r="AB38" s="586"/>
      <c r="AC38" s="586"/>
      <c r="AD38" s="58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586"/>
      <c r="AS38" s="586"/>
      <c r="AT38" s="586"/>
      <c r="AU38" s="586"/>
      <c r="AV38" s="587"/>
    </row>
    <row r="39" spans="1:48">
      <c r="A39" s="585"/>
      <c r="B39" s="586"/>
      <c r="C39" s="586"/>
      <c r="D39" s="586"/>
      <c r="E39" s="586"/>
      <c r="F39" s="586"/>
      <c r="G39" s="586"/>
      <c r="H39" s="586"/>
      <c r="I39" s="586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  <c r="W39" s="586"/>
      <c r="X39" s="586"/>
      <c r="Y39" s="586"/>
      <c r="Z39" s="586"/>
      <c r="AA39" s="586"/>
      <c r="AB39" s="586"/>
      <c r="AC39" s="586"/>
      <c r="AD39" s="586"/>
      <c r="AE39" s="586"/>
      <c r="AF39" s="586"/>
      <c r="AG39" s="586"/>
      <c r="AH39" s="586"/>
      <c r="AI39" s="586"/>
      <c r="AJ39" s="586"/>
      <c r="AK39" s="586"/>
      <c r="AL39" s="586"/>
      <c r="AM39" s="586"/>
      <c r="AN39" s="586"/>
      <c r="AO39" s="586"/>
      <c r="AP39" s="586"/>
      <c r="AQ39" s="586"/>
      <c r="AR39" s="586"/>
      <c r="AS39" s="586"/>
      <c r="AT39" s="586"/>
      <c r="AU39" s="586"/>
      <c r="AV39" s="587"/>
    </row>
    <row r="40" spans="1:48">
      <c r="A40" s="585"/>
      <c r="B40" s="586"/>
      <c r="C40" s="586"/>
      <c r="D40" s="586"/>
      <c r="E40" s="586"/>
      <c r="F40" s="586"/>
      <c r="G40" s="586"/>
      <c r="H40" s="586"/>
      <c r="I40" s="586"/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  <c r="W40" s="586"/>
      <c r="X40" s="586"/>
      <c r="Y40" s="586"/>
      <c r="Z40" s="586"/>
      <c r="AA40" s="586"/>
      <c r="AB40" s="586"/>
      <c r="AC40" s="586"/>
      <c r="AD40" s="586"/>
      <c r="AE40" s="586"/>
      <c r="AF40" s="586"/>
      <c r="AG40" s="586"/>
      <c r="AH40" s="586"/>
      <c r="AI40" s="586"/>
      <c r="AJ40" s="586"/>
      <c r="AK40" s="586"/>
      <c r="AL40" s="586"/>
      <c r="AM40" s="586"/>
      <c r="AN40" s="586"/>
      <c r="AO40" s="586"/>
      <c r="AP40" s="586"/>
      <c r="AQ40" s="586"/>
      <c r="AR40" s="586"/>
      <c r="AS40" s="586"/>
      <c r="AT40" s="586"/>
      <c r="AU40" s="586"/>
      <c r="AV40" s="587"/>
    </row>
    <row r="41" spans="1:48">
      <c r="A41" s="585"/>
      <c r="B41" s="586"/>
      <c r="C41" s="586"/>
      <c r="D41" s="586"/>
      <c r="E41" s="586"/>
      <c r="F41" s="586"/>
      <c r="G41" s="586"/>
      <c r="H41" s="586"/>
      <c r="I41" s="586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  <c r="W41" s="586"/>
      <c r="X41" s="586"/>
      <c r="Y41" s="586"/>
      <c r="Z41" s="586"/>
      <c r="AA41" s="586"/>
      <c r="AB41" s="586"/>
      <c r="AC41" s="586"/>
      <c r="AD41" s="586"/>
      <c r="AE41" s="586"/>
      <c r="AF41" s="586"/>
      <c r="AG41" s="586"/>
      <c r="AH41" s="586"/>
      <c r="AI41" s="586"/>
      <c r="AJ41" s="586"/>
      <c r="AK41" s="586"/>
      <c r="AL41" s="586"/>
      <c r="AM41" s="586"/>
      <c r="AN41" s="586"/>
      <c r="AO41" s="586"/>
      <c r="AP41" s="586"/>
      <c r="AQ41" s="586"/>
      <c r="AR41" s="586"/>
      <c r="AS41" s="586"/>
      <c r="AT41" s="586"/>
      <c r="AU41" s="586"/>
      <c r="AV41" s="587"/>
    </row>
    <row r="42" spans="1:48">
      <c r="A42" s="585"/>
      <c r="B42" s="586"/>
      <c r="C42" s="586"/>
      <c r="D42" s="586"/>
      <c r="E42" s="586"/>
      <c r="F42" s="586"/>
      <c r="G42" s="586"/>
      <c r="H42" s="586"/>
      <c r="I42" s="586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  <c r="W42" s="586"/>
      <c r="X42" s="586"/>
      <c r="Y42" s="586"/>
      <c r="Z42" s="586"/>
      <c r="AA42" s="586"/>
      <c r="AB42" s="586"/>
      <c r="AC42" s="586"/>
      <c r="AD42" s="586"/>
      <c r="AE42" s="586"/>
      <c r="AF42" s="586"/>
      <c r="AG42" s="586"/>
      <c r="AH42" s="586"/>
      <c r="AI42" s="586"/>
      <c r="AJ42" s="586"/>
      <c r="AK42" s="586"/>
      <c r="AL42" s="586"/>
      <c r="AM42" s="586"/>
      <c r="AN42" s="586"/>
      <c r="AO42" s="586"/>
      <c r="AP42" s="586"/>
      <c r="AQ42" s="586"/>
      <c r="AR42" s="586"/>
      <c r="AS42" s="586"/>
      <c r="AT42" s="586"/>
      <c r="AU42" s="586"/>
      <c r="AV42" s="587"/>
    </row>
    <row r="43" spans="1:48">
      <c r="A43" s="585"/>
      <c r="B43" s="586"/>
      <c r="C43" s="586"/>
      <c r="D43" s="586"/>
      <c r="E43" s="586"/>
      <c r="F43" s="586"/>
      <c r="G43" s="586"/>
      <c r="H43" s="586"/>
      <c r="I43" s="586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  <c r="W43" s="586"/>
      <c r="X43" s="586"/>
      <c r="Y43" s="586"/>
      <c r="Z43" s="586"/>
      <c r="AA43" s="586"/>
      <c r="AB43" s="586"/>
      <c r="AC43" s="586"/>
      <c r="AD43" s="586"/>
      <c r="AE43" s="586"/>
      <c r="AF43" s="586"/>
      <c r="AG43" s="586"/>
      <c r="AH43" s="586"/>
      <c r="AI43" s="586"/>
      <c r="AJ43" s="586"/>
      <c r="AK43" s="586"/>
      <c r="AL43" s="586"/>
      <c r="AM43" s="586"/>
      <c r="AN43" s="586"/>
      <c r="AO43" s="586"/>
      <c r="AP43" s="586"/>
      <c r="AQ43" s="586"/>
      <c r="AR43" s="586"/>
      <c r="AS43" s="586"/>
      <c r="AT43" s="586"/>
      <c r="AU43" s="586"/>
      <c r="AV43" s="587"/>
    </row>
    <row r="44" spans="1:48">
      <c r="A44" s="585"/>
      <c r="B44" s="586"/>
      <c r="C44" s="586"/>
      <c r="D44" s="586"/>
      <c r="E44" s="586"/>
      <c r="F44" s="586"/>
      <c r="G44" s="586"/>
      <c r="H44" s="586"/>
      <c r="I44" s="586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  <c r="W44" s="586"/>
      <c r="X44" s="586"/>
      <c r="Y44" s="586"/>
      <c r="Z44" s="586"/>
      <c r="AA44" s="586"/>
      <c r="AB44" s="586"/>
      <c r="AC44" s="586"/>
      <c r="AD44" s="586"/>
      <c r="AE44" s="586"/>
      <c r="AF44" s="586"/>
      <c r="AG44" s="586"/>
      <c r="AH44" s="586"/>
      <c r="AI44" s="586"/>
      <c r="AJ44" s="586"/>
      <c r="AK44" s="586"/>
      <c r="AL44" s="586"/>
      <c r="AM44" s="586"/>
      <c r="AN44" s="586"/>
      <c r="AO44" s="586"/>
      <c r="AP44" s="586"/>
      <c r="AQ44" s="586"/>
      <c r="AR44" s="586"/>
      <c r="AS44" s="586"/>
      <c r="AT44" s="586"/>
      <c r="AU44" s="586"/>
      <c r="AV44" s="587"/>
    </row>
    <row r="45" spans="1:48">
      <c r="A45" s="585"/>
      <c r="B45" s="586"/>
      <c r="C45" s="586"/>
      <c r="D45" s="586"/>
      <c r="E45" s="586"/>
      <c r="F45" s="586"/>
      <c r="G45" s="586"/>
      <c r="H45" s="586"/>
      <c r="I45" s="586"/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  <c r="W45" s="586"/>
      <c r="X45" s="586"/>
      <c r="Y45" s="586"/>
      <c r="Z45" s="586"/>
      <c r="AA45" s="586"/>
      <c r="AB45" s="586"/>
      <c r="AC45" s="586"/>
      <c r="AD45" s="586"/>
      <c r="AE45" s="586"/>
      <c r="AF45" s="586"/>
      <c r="AG45" s="586"/>
      <c r="AH45" s="586"/>
      <c r="AI45" s="586"/>
      <c r="AJ45" s="586"/>
      <c r="AK45" s="586"/>
      <c r="AL45" s="586"/>
      <c r="AM45" s="586"/>
      <c r="AN45" s="586"/>
      <c r="AO45" s="586"/>
      <c r="AP45" s="586"/>
      <c r="AQ45" s="586"/>
      <c r="AR45" s="586"/>
      <c r="AS45" s="586"/>
      <c r="AT45" s="586"/>
      <c r="AU45" s="586"/>
      <c r="AV45" s="587"/>
    </row>
    <row r="46" spans="1:48">
      <c r="A46" s="585"/>
      <c r="B46" s="586"/>
      <c r="C46" s="586"/>
      <c r="D46" s="586"/>
      <c r="E46" s="586"/>
      <c r="F46" s="586"/>
      <c r="G46" s="586"/>
      <c r="H46" s="586"/>
      <c r="I46" s="586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  <c r="W46" s="586"/>
      <c r="X46" s="586"/>
      <c r="Y46" s="586"/>
      <c r="Z46" s="586"/>
      <c r="AA46" s="586"/>
      <c r="AB46" s="586"/>
      <c r="AC46" s="586"/>
      <c r="AD46" s="586"/>
      <c r="AE46" s="586"/>
      <c r="AF46" s="586"/>
      <c r="AG46" s="586"/>
      <c r="AH46" s="586"/>
      <c r="AI46" s="586"/>
      <c r="AJ46" s="586"/>
      <c r="AK46" s="586"/>
      <c r="AL46" s="586"/>
      <c r="AM46" s="586"/>
      <c r="AN46" s="586"/>
      <c r="AO46" s="586"/>
      <c r="AP46" s="586"/>
      <c r="AQ46" s="586"/>
      <c r="AR46" s="586"/>
      <c r="AS46" s="586"/>
      <c r="AT46" s="586"/>
      <c r="AU46" s="586"/>
      <c r="AV46" s="587"/>
    </row>
    <row r="47" spans="1:48" ht="11.25" customHeight="1">
      <c r="A47" s="585"/>
      <c r="B47" s="586"/>
      <c r="C47" s="586"/>
      <c r="D47" s="586"/>
      <c r="E47" s="586"/>
      <c r="F47" s="586"/>
      <c r="G47" s="586"/>
      <c r="H47" s="586"/>
      <c r="I47" s="586"/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  <c r="W47" s="586"/>
      <c r="X47" s="586"/>
      <c r="Y47" s="586"/>
      <c r="Z47" s="586"/>
      <c r="AA47" s="586"/>
      <c r="AB47" s="586"/>
      <c r="AC47" s="586"/>
      <c r="AD47" s="586"/>
      <c r="AE47" s="586"/>
      <c r="AF47" s="586"/>
      <c r="AG47" s="586"/>
      <c r="AH47" s="586"/>
      <c r="AI47" s="586"/>
      <c r="AJ47" s="586"/>
      <c r="AK47" s="586"/>
      <c r="AL47" s="586"/>
      <c r="AM47" s="586"/>
      <c r="AN47" s="586"/>
      <c r="AO47" s="586"/>
      <c r="AP47" s="586"/>
      <c r="AQ47" s="586"/>
      <c r="AR47" s="586"/>
      <c r="AS47" s="586"/>
      <c r="AT47" s="586"/>
      <c r="AU47" s="586"/>
      <c r="AV47" s="587"/>
    </row>
    <row r="48" spans="1:48" ht="11.25" customHeight="1">
      <c r="A48" s="585"/>
      <c r="B48" s="586"/>
      <c r="C48" s="586"/>
      <c r="D48" s="586"/>
      <c r="E48" s="586"/>
      <c r="F48" s="586"/>
      <c r="G48" s="586"/>
      <c r="H48" s="586"/>
      <c r="I48" s="586"/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  <c r="W48" s="586"/>
      <c r="X48" s="586"/>
      <c r="Y48" s="586"/>
      <c r="Z48" s="586"/>
      <c r="AA48" s="586"/>
      <c r="AB48" s="586"/>
      <c r="AC48" s="586"/>
      <c r="AD48" s="586"/>
      <c r="AE48" s="586"/>
      <c r="AF48" s="586"/>
      <c r="AG48" s="586"/>
      <c r="AH48" s="586"/>
      <c r="AI48" s="586"/>
      <c r="AJ48" s="586"/>
      <c r="AK48" s="586"/>
      <c r="AL48" s="586"/>
      <c r="AM48" s="586"/>
      <c r="AN48" s="586"/>
      <c r="AO48" s="586"/>
      <c r="AP48" s="586"/>
      <c r="AQ48" s="586"/>
      <c r="AR48" s="586"/>
      <c r="AS48" s="586"/>
      <c r="AT48" s="586"/>
      <c r="AU48" s="586"/>
      <c r="AV48" s="587"/>
    </row>
    <row r="49" spans="1:48" ht="11.25" customHeight="1">
      <c r="A49" s="585"/>
      <c r="B49" s="586"/>
      <c r="C49" s="586"/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  <c r="W49" s="586"/>
      <c r="X49" s="586"/>
      <c r="Y49" s="586"/>
      <c r="Z49" s="586"/>
      <c r="AA49" s="586"/>
      <c r="AB49" s="586"/>
      <c r="AC49" s="586"/>
      <c r="AD49" s="586"/>
      <c r="AE49" s="586"/>
      <c r="AF49" s="586"/>
      <c r="AG49" s="586"/>
      <c r="AH49" s="586"/>
      <c r="AI49" s="586"/>
      <c r="AJ49" s="586"/>
      <c r="AK49" s="586"/>
      <c r="AL49" s="586"/>
      <c r="AM49" s="586"/>
      <c r="AN49" s="586"/>
      <c r="AO49" s="586"/>
      <c r="AP49" s="586"/>
      <c r="AQ49" s="586"/>
      <c r="AR49" s="586"/>
      <c r="AS49" s="586"/>
      <c r="AT49" s="586"/>
      <c r="AU49" s="586"/>
      <c r="AV49" s="587"/>
    </row>
    <row r="50" spans="1:48">
      <c r="A50" s="585"/>
      <c r="B50" s="586"/>
      <c r="C50" s="586"/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  <c r="AC50" s="586"/>
      <c r="AD50" s="586"/>
      <c r="AE50" s="586"/>
      <c r="AF50" s="586"/>
      <c r="AG50" s="586"/>
      <c r="AH50" s="586"/>
      <c r="AI50" s="586"/>
      <c r="AJ50" s="586"/>
      <c r="AK50" s="586"/>
      <c r="AL50" s="586"/>
      <c r="AM50" s="586"/>
      <c r="AN50" s="586"/>
      <c r="AO50" s="586"/>
      <c r="AP50" s="586"/>
      <c r="AQ50" s="586"/>
      <c r="AR50" s="586"/>
      <c r="AS50" s="586"/>
      <c r="AT50" s="586"/>
      <c r="AU50" s="586"/>
      <c r="AV50" s="587"/>
    </row>
    <row r="51" spans="1:48">
      <c r="A51" s="585"/>
      <c r="B51" s="586"/>
      <c r="C51" s="586"/>
      <c r="D51" s="586"/>
      <c r="E51" s="586"/>
      <c r="F51" s="586"/>
      <c r="G51" s="586"/>
      <c r="H51" s="586"/>
      <c r="I51" s="586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  <c r="W51" s="586"/>
      <c r="X51" s="586"/>
      <c r="Y51" s="586"/>
      <c r="Z51" s="586"/>
      <c r="AA51" s="586"/>
      <c r="AB51" s="586"/>
      <c r="AC51" s="586"/>
      <c r="AD51" s="586"/>
      <c r="AE51" s="586"/>
      <c r="AF51" s="586"/>
      <c r="AG51" s="586"/>
      <c r="AH51" s="586"/>
      <c r="AI51" s="586"/>
      <c r="AJ51" s="586"/>
      <c r="AK51" s="586"/>
      <c r="AL51" s="586"/>
      <c r="AM51" s="586"/>
      <c r="AN51" s="586"/>
      <c r="AO51" s="586"/>
      <c r="AP51" s="586"/>
      <c r="AQ51" s="586"/>
      <c r="AR51" s="586"/>
      <c r="AS51" s="586"/>
      <c r="AT51" s="586"/>
      <c r="AU51" s="586"/>
      <c r="AV51" s="587"/>
    </row>
    <row r="52" spans="1:48">
      <c r="A52" s="585"/>
      <c r="B52" s="586"/>
      <c r="C52" s="586"/>
      <c r="D52" s="586"/>
      <c r="E52" s="586"/>
      <c r="F52" s="586"/>
      <c r="G52" s="586"/>
      <c r="H52" s="586"/>
      <c r="I52" s="586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  <c r="W52" s="586"/>
      <c r="X52" s="586"/>
      <c r="Y52" s="586"/>
      <c r="Z52" s="586"/>
      <c r="AA52" s="586"/>
      <c r="AB52" s="586"/>
      <c r="AC52" s="586"/>
      <c r="AD52" s="586"/>
      <c r="AE52" s="586"/>
      <c r="AF52" s="586"/>
      <c r="AG52" s="586"/>
      <c r="AH52" s="586"/>
      <c r="AI52" s="586"/>
      <c r="AJ52" s="586"/>
      <c r="AK52" s="586"/>
      <c r="AL52" s="586"/>
      <c r="AM52" s="586"/>
      <c r="AN52" s="586"/>
      <c r="AO52" s="586"/>
      <c r="AP52" s="586"/>
      <c r="AQ52" s="586"/>
      <c r="AR52" s="586"/>
      <c r="AS52" s="586"/>
      <c r="AT52" s="586"/>
      <c r="AU52" s="586"/>
      <c r="AV52" s="587"/>
    </row>
    <row r="53" spans="1:48">
      <c r="A53" s="585"/>
      <c r="B53" s="586"/>
      <c r="C53" s="586"/>
      <c r="D53" s="586"/>
      <c r="E53" s="586"/>
      <c r="F53" s="586"/>
      <c r="G53" s="586"/>
      <c r="H53" s="586"/>
      <c r="I53" s="586"/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  <c r="W53" s="586"/>
      <c r="X53" s="586"/>
      <c r="Y53" s="586"/>
      <c r="Z53" s="586"/>
      <c r="AA53" s="586"/>
      <c r="AB53" s="586"/>
      <c r="AC53" s="586"/>
      <c r="AD53" s="586"/>
      <c r="AE53" s="586"/>
      <c r="AF53" s="586"/>
      <c r="AG53" s="586"/>
      <c r="AH53" s="586"/>
      <c r="AI53" s="586"/>
      <c r="AJ53" s="586"/>
      <c r="AK53" s="586"/>
      <c r="AL53" s="586"/>
      <c r="AM53" s="586"/>
      <c r="AN53" s="586"/>
      <c r="AO53" s="586"/>
      <c r="AP53" s="586"/>
      <c r="AQ53" s="586"/>
      <c r="AR53" s="586"/>
      <c r="AS53" s="586"/>
      <c r="AT53" s="586"/>
      <c r="AU53" s="586"/>
      <c r="AV53" s="587"/>
    </row>
    <row r="54" spans="1:48">
      <c r="A54" s="585"/>
      <c r="B54" s="586"/>
      <c r="C54" s="586"/>
      <c r="D54" s="586"/>
      <c r="E54" s="586"/>
      <c r="F54" s="586"/>
      <c r="G54" s="586"/>
      <c r="H54" s="586"/>
      <c r="I54" s="586"/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  <c r="W54" s="586"/>
      <c r="X54" s="586"/>
      <c r="Y54" s="586"/>
      <c r="Z54" s="586"/>
      <c r="AA54" s="586"/>
      <c r="AB54" s="586"/>
      <c r="AC54" s="586"/>
      <c r="AD54" s="586"/>
      <c r="AE54" s="586"/>
      <c r="AF54" s="586"/>
      <c r="AG54" s="586"/>
      <c r="AH54" s="586"/>
      <c r="AI54" s="586"/>
      <c r="AJ54" s="586"/>
      <c r="AK54" s="586"/>
      <c r="AL54" s="586"/>
      <c r="AM54" s="586"/>
      <c r="AN54" s="586"/>
      <c r="AO54" s="586"/>
      <c r="AP54" s="586"/>
      <c r="AQ54" s="586"/>
      <c r="AR54" s="586"/>
      <c r="AS54" s="586"/>
      <c r="AT54" s="586"/>
      <c r="AU54" s="586"/>
      <c r="AV54" s="587"/>
    </row>
    <row r="55" spans="1:48">
      <c r="A55" s="585"/>
      <c r="B55" s="586"/>
      <c r="C55" s="586"/>
      <c r="D55" s="586"/>
      <c r="E55" s="586"/>
      <c r="F55" s="586"/>
      <c r="G55" s="586"/>
      <c r="H55" s="586"/>
      <c r="I55" s="586"/>
      <c r="J55" s="586"/>
      <c r="K55" s="586"/>
      <c r="L55" s="586"/>
      <c r="M55" s="586"/>
      <c r="N55" s="586"/>
      <c r="O55" s="586"/>
      <c r="P55" s="586"/>
      <c r="Q55" s="586"/>
      <c r="R55" s="586"/>
      <c r="S55" s="586"/>
      <c r="T55" s="586"/>
      <c r="U55" s="586"/>
      <c r="V55" s="586"/>
      <c r="W55" s="586"/>
      <c r="X55" s="586"/>
      <c r="Y55" s="586"/>
      <c r="Z55" s="586"/>
      <c r="AA55" s="586"/>
      <c r="AB55" s="586"/>
      <c r="AC55" s="586"/>
      <c r="AD55" s="586"/>
      <c r="AE55" s="586"/>
      <c r="AF55" s="586"/>
      <c r="AG55" s="586"/>
      <c r="AH55" s="586"/>
      <c r="AI55" s="586"/>
      <c r="AJ55" s="586"/>
      <c r="AK55" s="586"/>
      <c r="AL55" s="586"/>
      <c r="AM55" s="586"/>
      <c r="AN55" s="586"/>
      <c r="AO55" s="586"/>
      <c r="AP55" s="586"/>
      <c r="AQ55" s="586"/>
      <c r="AR55" s="586"/>
      <c r="AS55" s="586"/>
      <c r="AT55" s="586"/>
      <c r="AU55" s="586"/>
      <c r="AV55" s="587"/>
    </row>
    <row r="56" spans="1:48">
      <c r="A56" s="585"/>
      <c r="B56" s="586"/>
      <c r="C56" s="586"/>
      <c r="D56" s="586"/>
      <c r="E56" s="586"/>
      <c r="F56" s="586"/>
      <c r="G56" s="586"/>
      <c r="H56" s="586"/>
      <c r="I56" s="586"/>
      <c r="J56" s="586"/>
      <c r="K56" s="586"/>
      <c r="L56" s="586"/>
      <c r="M56" s="586"/>
      <c r="N56" s="586"/>
      <c r="O56" s="586"/>
      <c r="P56" s="586"/>
      <c r="Q56" s="586"/>
      <c r="R56" s="586"/>
      <c r="S56" s="586"/>
      <c r="T56" s="586"/>
      <c r="U56" s="586"/>
      <c r="V56" s="586"/>
      <c r="W56" s="586"/>
      <c r="X56" s="586"/>
      <c r="Y56" s="586"/>
      <c r="Z56" s="586"/>
      <c r="AA56" s="586"/>
      <c r="AB56" s="586"/>
      <c r="AC56" s="586"/>
      <c r="AD56" s="586"/>
      <c r="AE56" s="586"/>
      <c r="AF56" s="586"/>
      <c r="AG56" s="586"/>
      <c r="AH56" s="586"/>
      <c r="AI56" s="586"/>
      <c r="AJ56" s="586"/>
      <c r="AK56" s="586"/>
      <c r="AL56" s="586"/>
      <c r="AM56" s="586"/>
      <c r="AN56" s="586"/>
      <c r="AO56" s="586"/>
      <c r="AP56" s="586"/>
      <c r="AQ56" s="586"/>
      <c r="AR56" s="586"/>
      <c r="AS56" s="586"/>
      <c r="AT56" s="586"/>
      <c r="AU56" s="586"/>
      <c r="AV56" s="587"/>
    </row>
    <row r="57" spans="1:48">
      <c r="A57" s="585"/>
      <c r="B57" s="586"/>
      <c r="C57" s="586"/>
      <c r="D57" s="586"/>
      <c r="E57" s="586"/>
      <c r="F57" s="586"/>
      <c r="G57" s="586"/>
      <c r="H57" s="586"/>
      <c r="I57" s="586"/>
      <c r="J57" s="586"/>
      <c r="K57" s="586"/>
      <c r="L57" s="586"/>
      <c r="M57" s="586"/>
      <c r="N57" s="586"/>
      <c r="O57" s="586"/>
      <c r="P57" s="586"/>
      <c r="Q57" s="586"/>
      <c r="R57" s="586"/>
      <c r="S57" s="586"/>
      <c r="T57" s="586"/>
      <c r="U57" s="586"/>
      <c r="V57" s="586"/>
      <c r="W57" s="586"/>
      <c r="X57" s="586"/>
      <c r="Y57" s="586"/>
      <c r="Z57" s="586"/>
      <c r="AA57" s="586"/>
      <c r="AB57" s="586"/>
      <c r="AC57" s="586"/>
      <c r="AD57" s="586"/>
      <c r="AE57" s="586"/>
      <c r="AF57" s="586"/>
      <c r="AG57" s="586"/>
      <c r="AH57" s="586"/>
      <c r="AI57" s="586"/>
      <c r="AJ57" s="586"/>
      <c r="AK57" s="586"/>
      <c r="AL57" s="586"/>
      <c r="AM57" s="586"/>
      <c r="AN57" s="586"/>
      <c r="AO57" s="586"/>
      <c r="AP57" s="586"/>
      <c r="AQ57" s="586"/>
      <c r="AR57" s="586"/>
      <c r="AS57" s="586"/>
      <c r="AT57" s="586"/>
      <c r="AU57" s="586"/>
      <c r="AV57" s="587"/>
    </row>
    <row r="58" spans="1:48">
      <c r="A58" s="585"/>
      <c r="B58" s="586"/>
      <c r="C58" s="586"/>
      <c r="D58" s="586"/>
      <c r="E58" s="586"/>
      <c r="F58" s="586"/>
      <c r="G58" s="586"/>
      <c r="H58" s="586"/>
      <c r="I58" s="586"/>
      <c r="J58" s="586"/>
      <c r="K58" s="586"/>
      <c r="L58" s="586"/>
      <c r="M58" s="586"/>
      <c r="N58" s="586"/>
      <c r="O58" s="586"/>
      <c r="P58" s="586"/>
      <c r="Q58" s="586"/>
      <c r="R58" s="586"/>
      <c r="S58" s="586"/>
      <c r="T58" s="586"/>
      <c r="U58" s="586"/>
      <c r="V58" s="586"/>
      <c r="W58" s="586"/>
      <c r="X58" s="586"/>
      <c r="Y58" s="586"/>
      <c r="Z58" s="586"/>
      <c r="AA58" s="586"/>
      <c r="AB58" s="586"/>
      <c r="AC58" s="586"/>
      <c r="AD58" s="586"/>
      <c r="AE58" s="586"/>
      <c r="AF58" s="586"/>
      <c r="AG58" s="586"/>
      <c r="AH58" s="586"/>
      <c r="AI58" s="586"/>
      <c r="AJ58" s="586"/>
      <c r="AK58" s="586"/>
      <c r="AL58" s="586"/>
      <c r="AM58" s="586"/>
      <c r="AN58" s="586"/>
      <c r="AO58" s="586"/>
      <c r="AP58" s="586"/>
      <c r="AQ58" s="586"/>
      <c r="AR58" s="586"/>
      <c r="AS58" s="586"/>
      <c r="AT58" s="586"/>
      <c r="AU58" s="586"/>
      <c r="AV58" s="587"/>
    </row>
    <row r="59" spans="1:48">
      <c r="A59" s="585"/>
      <c r="B59" s="586"/>
      <c r="C59" s="586"/>
      <c r="D59" s="586"/>
      <c r="E59" s="586"/>
      <c r="F59" s="586"/>
      <c r="G59" s="586"/>
      <c r="H59" s="586"/>
      <c r="I59" s="586"/>
      <c r="J59" s="586"/>
      <c r="K59" s="586"/>
      <c r="L59" s="586"/>
      <c r="M59" s="586"/>
      <c r="N59" s="586"/>
      <c r="O59" s="586"/>
      <c r="P59" s="586"/>
      <c r="Q59" s="586"/>
      <c r="R59" s="586"/>
      <c r="S59" s="586"/>
      <c r="T59" s="586"/>
      <c r="U59" s="586"/>
      <c r="V59" s="586"/>
      <c r="W59" s="586"/>
      <c r="X59" s="586"/>
      <c r="Y59" s="586"/>
      <c r="Z59" s="586"/>
      <c r="AA59" s="586"/>
      <c r="AB59" s="586"/>
      <c r="AC59" s="586"/>
      <c r="AD59" s="586"/>
      <c r="AE59" s="586"/>
      <c r="AF59" s="586"/>
      <c r="AG59" s="586"/>
      <c r="AH59" s="586"/>
      <c r="AI59" s="586"/>
      <c r="AJ59" s="586"/>
      <c r="AK59" s="586"/>
      <c r="AL59" s="586"/>
      <c r="AM59" s="586"/>
      <c r="AN59" s="586"/>
      <c r="AO59" s="586"/>
      <c r="AP59" s="586"/>
      <c r="AQ59" s="586"/>
      <c r="AR59" s="586"/>
      <c r="AS59" s="586"/>
      <c r="AT59" s="586"/>
      <c r="AU59" s="586"/>
      <c r="AV59" s="587"/>
    </row>
    <row r="60" spans="1:48">
      <c r="A60" s="585"/>
      <c r="B60" s="586"/>
      <c r="C60" s="586"/>
      <c r="D60" s="586"/>
      <c r="E60" s="586"/>
      <c r="F60" s="586"/>
      <c r="G60" s="586"/>
      <c r="H60" s="586"/>
      <c r="I60" s="586"/>
      <c r="J60" s="586"/>
      <c r="K60" s="586"/>
      <c r="L60" s="586"/>
      <c r="M60" s="586"/>
      <c r="N60" s="586"/>
      <c r="O60" s="586"/>
      <c r="P60" s="586"/>
      <c r="Q60" s="586"/>
      <c r="R60" s="586"/>
      <c r="S60" s="586"/>
      <c r="T60" s="586"/>
      <c r="U60" s="586"/>
      <c r="V60" s="586"/>
      <c r="W60" s="586"/>
      <c r="X60" s="586"/>
      <c r="Y60" s="586"/>
      <c r="Z60" s="586"/>
      <c r="AA60" s="586"/>
      <c r="AB60" s="586"/>
      <c r="AC60" s="586"/>
      <c r="AD60" s="586"/>
      <c r="AE60" s="586"/>
      <c r="AF60" s="586"/>
      <c r="AG60" s="586"/>
      <c r="AH60" s="586"/>
      <c r="AI60" s="586"/>
      <c r="AJ60" s="586"/>
      <c r="AK60" s="586"/>
      <c r="AL60" s="586"/>
      <c r="AM60" s="586"/>
      <c r="AN60" s="586"/>
      <c r="AO60" s="586"/>
      <c r="AP60" s="586"/>
      <c r="AQ60" s="586"/>
      <c r="AR60" s="586"/>
      <c r="AS60" s="586"/>
      <c r="AT60" s="586"/>
      <c r="AU60" s="586"/>
      <c r="AV60" s="587"/>
    </row>
    <row r="61" spans="1:48">
      <c r="A61" s="585"/>
      <c r="B61" s="586"/>
      <c r="C61" s="586"/>
      <c r="D61" s="586"/>
      <c r="E61" s="586"/>
      <c r="F61" s="586"/>
      <c r="G61" s="586"/>
      <c r="H61" s="586"/>
      <c r="I61" s="586"/>
      <c r="J61" s="586"/>
      <c r="K61" s="586"/>
      <c r="L61" s="586"/>
      <c r="M61" s="586"/>
      <c r="N61" s="586"/>
      <c r="O61" s="586"/>
      <c r="P61" s="586"/>
      <c r="Q61" s="586"/>
      <c r="R61" s="586"/>
      <c r="S61" s="586"/>
      <c r="T61" s="586"/>
      <c r="U61" s="586"/>
      <c r="V61" s="586"/>
      <c r="W61" s="586"/>
      <c r="X61" s="586"/>
      <c r="Y61" s="586"/>
      <c r="Z61" s="586"/>
      <c r="AA61" s="586"/>
      <c r="AB61" s="586"/>
      <c r="AC61" s="586"/>
      <c r="AD61" s="586"/>
      <c r="AE61" s="586"/>
      <c r="AF61" s="586"/>
      <c r="AG61" s="586"/>
      <c r="AH61" s="586"/>
      <c r="AI61" s="586"/>
      <c r="AJ61" s="586"/>
      <c r="AK61" s="586"/>
      <c r="AL61" s="586"/>
      <c r="AM61" s="586"/>
      <c r="AN61" s="586"/>
      <c r="AO61" s="586"/>
      <c r="AP61" s="586"/>
      <c r="AQ61" s="586"/>
      <c r="AR61" s="586"/>
      <c r="AS61" s="586"/>
      <c r="AT61" s="586"/>
      <c r="AU61" s="586"/>
      <c r="AV61" s="587"/>
    </row>
    <row r="62" spans="1:48">
      <c r="A62" s="585"/>
      <c r="B62" s="586"/>
      <c r="C62" s="586"/>
      <c r="D62" s="586"/>
      <c r="E62" s="586"/>
      <c r="F62" s="586"/>
      <c r="G62" s="586"/>
      <c r="H62" s="586"/>
      <c r="I62" s="586"/>
      <c r="J62" s="586"/>
      <c r="K62" s="586"/>
      <c r="L62" s="586"/>
      <c r="M62" s="586"/>
      <c r="N62" s="586"/>
      <c r="O62" s="586"/>
      <c r="P62" s="586"/>
      <c r="Q62" s="586"/>
      <c r="R62" s="586"/>
      <c r="S62" s="586"/>
      <c r="T62" s="586"/>
      <c r="U62" s="586"/>
      <c r="V62" s="586"/>
      <c r="W62" s="586"/>
      <c r="X62" s="586"/>
      <c r="Y62" s="586"/>
      <c r="Z62" s="586"/>
      <c r="AA62" s="586"/>
      <c r="AB62" s="586"/>
      <c r="AC62" s="586"/>
      <c r="AD62" s="586"/>
      <c r="AE62" s="586"/>
      <c r="AF62" s="586"/>
      <c r="AG62" s="586"/>
      <c r="AH62" s="586"/>
      <c r="AI62" s="586"/>
      <c r="AJ62" s="586"/>
      <c r="AK62" s="586"/>
      <c r="AL62" s="586"/>
      <c r="AM62" s="586"/>
      <c r="AN62" s="586"/>
      <c r="AO62" s="586"/>
      <c r="AP62" s="586"/>
      <c r="AQ62" s="586"/>
      <c r="AR62" s="586"/>
      <c r="AS62" s="586"/>
      <c r="AT62" s="586"/>
      <c r="AU62" s="586"/>
      <c r="AV62" s="587"/>
    </row>
    <row r="63" spans="1:48">
      <c r="A63" s="585"/>
      <c r="B63" s="586"/>
      <c r="C63" s="586"/>
      <c r="D63" s="586"/>
      <c r="E63" s="586"/>
      <c r="F63" s="586"/>
      <c r="G63" s="586"/>
      <c r="H63" s="586"/>
      <c r="I63" s="586"/>
      <c r="J63" s="586"/>
      <c r="K63" s="586"/>
      <c r="L63" s="586"/>
      <c r="M63" s="586"/>
      <c r="N63" s="586"/>
      <c r="O63" s="586"/>
      <c r="P63" s="586"/>
      <c r="Q63" s="586"/>
      <c r="R63" s="586"/>
      <c r="S63" s="586"/>
      <c r="T63" s="586"/>
      <c r="U63" s="586"/>
      <c r="V63" s="586"/>
      <c r="W63" s="586"/>
      <c r="X63" s="586"/>
      <c r="Y63" s="586"/>
      <c r="Z63" s="586"/>
      <c r="AA63" s="586"/>
      <c r="AB63" s="586"/>
      <c r="AC63" s="586"/>
      <c r="AD63" s="586"/>
      <c r="AE63" s="586"/>
      <c r="AF63" s="586"/>
      <c r="AG63" s="586"/>
      <c r="AH63" s="586"/>
      <c r="AI63" s="586"/>
      <c r="AJ63" s="586"/>
      <c r="AK63" s="586"/>
      <c r="AL63" s="586"/>
      <c r="AM63" s="586"/>
      <c r="AN63" s="586"/>
      <c r="AO63" s="586"/>
      <c r="AP63" s="586"/>
      <c r="AQ63" s="586"/>
      <c r="AR63" s="586"/>
      <c r="AS63" s="586"/>
      <c r="AT63" s="586"/>
      <c r="AU63" s="586"/>
      <c r="AV63" s="587"/>
    </row>
    <row r="64" spans="1:48">
      <c r="A64" s="588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589"/>
      <c r="S64" s="589"/>
      <c r="T64" s="589"/>
      <c r="U64" s="589"/>
      <c r="V64" s="589"/>
      <c r="W64" s="589"/>
      <c r="X64" s="589"/>
      <c r="Y64" s="589"/>
      <c r="Z64" s="589"/>
      <c r="AA64" s="589"/>
      <c r="AB64" s="589"/>
      <c r="AC64" s="589"/>
      <c r="AD64" s="589"/>
      <c r="AE64" s="589"/>
      <c r="AF64" s="589"/>
      <c r="AG64" s="589"/>
      <c r="AH64" s="589"/>
      <c r="AI64" s="589"/>
      <c r="AJ64" s="589"/>
      <c r="AK64" s="589"/>
      <c r="AL64" s="589"/>
      <c r="AM64" s="589"/>
      <c r="AN64" s="589"/>
      <c r="AO64" s="589"/>
      <c r="AP64" s="589"/>
      <c r="AQ64" s="589"/>
      <c r="AR64" s="589"/>
      <c r="AS64" s="589"/>
      <c r="AT64" s="589"/>
      <c r="AU64" s="589"/>
      <c r="AV64" s="590"/>
    </row>
    <row r="65" spans="1:48" ht="11.25" customHeight="1">
      <c r="A65" s="80" t="s">
        <v>75</v>
      </c>
      <c r="B65" s="81"/>
      <c r="C65" s="81"/>
      <c r="D65" s="81"/>
      <c r="E65" s="591"/>
      <c r="F65" s="592"/>
      <c r="G65" s="592"/>
      <c r="H65" s="592"/>
      <c r="I65" s="592"/>
      <c r="J65" s="592"/>
      <c r="K65" s="592"/>
      <c r="L65" s="592"/>
      <c r="M65" s="592"/>
      <c r="N65" s="592"/>
      <c r="O65" s="592"/>
      <c r="P65" s="592"/>
      <c r="Q65" s="592"/>
      <c r="R65" s="592"/>
      <c r="S65" s="592"/>
      <c r="T65" s="592"/>
      <c r="U65" s="592"/>
      <c r="V65" s="592"/>
      <c r="W65" s="592"/>
      <c r="X65" s="592"/>
      <c r="Y65" s="592"/>
      <c r="Z65" s="592"/>
      <c r="AA65" s="592"/>
      <c r="AB65" s="592"/>
      <c r="AC65" s="592"/>
      <c r="AD65" s="592"/>
      <c r="AE65" s="592"/>
      <c r="AF65" s="592"/>
      <c r="AG65" s="592"/>
      <c r="AH65" s="592"/>
      <c r="AI65" s="592"/>
      <c r="AJ65" s="592"/>
      <c r="AK65" s="592"/>
      <c r="AL65" s="592"/>
      <c r="AM65" s="592"/>
      <c r="AN65" s="592"/>
      <c r="AO65" s="592"/>
      <c r="AP65" s="592"/>
      <c r="AQ65" s="592"/>
      <c r="AR65" s="592"/>
      <c r="AS65" s="592"/>
      <c r="AT65" s="592"/>
      <c r="AU65" s="592"/>
      <c r="AV65" s="593"/>
    </row>
    <row r="66" spans="1:48" ht="11.25" customHeight="1">
      <c r="A66" s="82"/>
      <c r="E66" s="594"/>
      <c r="F66" s="595"/>
      <c r="G66" s="595"/>
      <c r="H66" s="595"/>
      <c r="I66" s="595"/>
      <c r="J66" s="595"/>
      <c r="K66" s="595"/>
      <c r="L66" s="595"/>
      <c r="M66" s="595"/>
      <c r="N66" s="595"/>
      <c r="O66" s="595"/>
      <c r="P66" s="595"/>
      <c r="Q66" s="595"/>
      <c r="R66" s="595"/>
      <c r="S66" s="595"/>
      <c r="T66" s="595"/>
      <c r="U66" s="595"/>
      <c r="V66" s="595"/>
      <c r="W66" s="595"/>
      <c r="X66" s="595"/>
      <c r="Y66" s="595"/>
      <c r="Z66" s="595"/>
      <c r="AA66" s="595"/>
      <c r="AB66" s="595"/>
      <c r="AC66" s="595"/>
      <c r="AD66" s="595"/>
      <c r="AE66" s="595"/>
      <c r="AF66" s="595"/>
      <c r="AG66" s="595"/>
      <c r="AH66" s="595"/>
      <c r="AI66" s="595"/>
      <c r="AJ66" s="595"/>
      <c r="AK66" s="595"/>
      <c r="AL66" s="595"/>
      <c r="AM66" s="595"/>
      <c r="AN66" s="595"/>
      <c r="AO66" s="595"/>
      <c r="AP66" s="595"/>
      <c r="AQ66" s="595"/>
      <c r="AR66" s="595"/>
      <c r="AS66" s="595"/>
      <c r="AT66" s="595"/>
      <c r="AU66" s="595"/>
      <c r="AV66" s="596"/>
    </row>
    <row r="67" spans="1:48" ht="11.25" customHeight="1">
      <c r="A67" s="82"/>
      <c r="B67" s="82"/>
      <c r="C67" s="82"/>
      <c r="D67" s="83"/>
      <c r="E67" s="594"/>
      <c r="F67" s="595"/>
      <c r="G67" s="595"/>
      <c r="H67" s="595"/>
      <c r="I67" s="595"/>
      <c r="J67" s="595"/>
      <c r="K67" s="595"/>
      <c r="L67" s="595"/>
      <c r="M67" s="595"/>
      <c r="N67" s="595"/>
      <c r="O67" s="595"/>
      <c r="P67" s="595"/>
      <c r="Q67" s="595"/>
      <c r="R67" s="595"/>
      <c r="S67" s="595"/>
      <c r="T67" s="595"/>
      <c r="U67" s="595"/>
      <c r="V67" s="595"/>
      <c r="W67" s="595"/>
      <c r="X67" s="595"/>
      <c r="Y67" s="595"/>
      <c r="Z67" s="595"/>
      <c r="AA67" s="595"/>
      <c r="AB67" s="595"/>
      <c r="AC67" s="595"/>
      <c r="AD67" s="595"/>
      <c r="AE67" s="595"/>
      <c r="AF67" s="595"/>
      <c r="AG67" s="595"/>
      <c r="AH67" s="595"/>
      <c r="AI67" s="595"/>
      <c r="AJ67" s="595"/>
      <c r="AK67" s="595"/>
      <c r="AL67" s="595"/>
      <c r="AM67" s="595"/>
      <c r="AN67" s="595"/>
      <c r="AO67" s="595"/>
      <c r="AP67" s="595"/>
      <c r="AQ67" s="595"/>
      <c r="AR67" s="595"/>
      <c r="AS67" s="595"/>
      <c r="AT67" s="595"/>
      <c r="AU67" s="595"/>
      <c r="AV67" s="596"/>
    </row>
    <row r="68" spans="1:48" ht="4.5" customHeight="1">
      <c r="A68" s="82"/>
      <c r="B68" s="82"/>
      <c r="C68" s="82"/>
      <c r="D68" s="83"/>
      <c r="E68" s="597"/>
      <c r="F68" s="598"/>
      <c r="G68" s="598"/>
      <c r="H68" s="598"/>
      <c r="I68" s="598"/>
      <c r="J68" s="598"/>
      <c r="K68" s="598"/>
      <c r="L68" s="598"/>
      <c r="M68" s="598"/>
      <c r="N68" s="598"/>
      <c r="O68" s="598"/>
      <c r="P68" s="598"/>
      <c r="Q68" s="598"/>
      <c r="R68" s="598"/>
      <c r="S68" s="598"/>
      <c r="T68" s="598"/>
      <c r="U68" s="598"/>
      <c r="V68" s="598"/>
      <c r="W68" s="598"/>
      <c r="X68" s="598"/>
      <c r="Y68" s="598"/>
      <c r="Z68" s="598"/>
      <c r="AA68" s="598"/>
      <c r="AB68" s="598"/>
      <c r="AC68" s="598"/>
      <c r="AD68" s="598"/>
      <c r="AE68" s="598"/>
      <c r="AF68" s="598"/>
      <c r="AG68" s="598"/>
      <c r="AH68" s="598"/>
      <c r="AI68" s="598"/>
      <c r="AJ68" s="598"/>
      <c r="AK68" s="598"/>
      <c r="AL68" s="598"/>
      <c r="AM68" s="598"/>
      <c r="AN68" s="598"/>
      <c r="AO68" s="598"/>
      <c r="AP68" s="598"/>
      <c r="AQ68" s="598"/>
      <c r="AR68" s="598"/>
      <c r="AS68" s="598"/>
      <c r="AT68" s="598"/>
      <c r="AU68" s="598"/>
      <c r="AV68" s="599"/>
    </row>
    <row r="69" spans="1:48">
      <c r="A69" s="82"/>
    </row>
  </sheetData>
  <mergeCells count="4">
    <mergeCell ref="A8:AV64"/>
    <mergeCell ref="E65:AV68"/>
    <mergeCell ref="AM5:AS5"/>
    <mergeCell ref="H5:I5"/>
  </mergeCells>
  <phoneticPr fontId="13" type="noConversion"/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>
    <oddHeader>&amp;L&amp;8&amp;Z&amp;F</oddHeader>
    <oddFooter>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showZeros="0" workbookViewId="0">
      <selection activeCell="F17" sqref="F17"/>
    </sheetView>
  </sheetViews>
  <sheetFormatPr baseColWidth="10" defaultColWidth="1.88671875" defaultRowHeight="10.199999999999999"/>
  <cols>
    <col min="1" max="3" width="1.88671875" style="79" customWidth="1"/>
    <col min="4" max="4" width="2.5546875" style="79" customWidth="1"/>
    <col min="5" max="23" width="1.88671875" style="79" customWidth="1"/>
    <col min="24" max="24" width="3.33203125" style="79" customWidth="1"/>
    <col min="25" max="26" width="1.88671875" style="79" customWidth="1"/>
    <col min="27" max="27" width="2.33203125" style="79" customWidth="1"/>
    <col min="28" max="47" width="1.88671875" style="79" customWidth="1"/>
    <col min="48" max="48" width="1.6640625" style="79" customWidth="1"/>
    <col min="49" max="16384" width="1.88671875" style="79"/>
  </cols>
  <sheetData>
    <row r="1" spans="1:48" customFormat="1" ht="15" customHeight="1">
      <c r="A1" s="72" t="s">
        <v>429</v>
      </c>
      <c r="Y1" s="73" t="s">
        <v>74</v>
      </c>
      <c r="Z1" s="73"/>
      <c r="AA1" s="73"/>
      <c r="AB1" s="73"/>
      <c r="AC1" s="73"/>
      <c r="AD1" s="73"/>
      <c r="AE1" s="67" t="str">
        <f>Introduction!B4</f>
        <v>Renan</v>
      </c>
      <c r="AF1" s="67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spans="1:48" customFormat="1" ht="11.25" customHeight="1"/>
    <row r="3" spans="1:48" customFormat="1" ht="13.5" customHeight="1">
      <c r="A3" s="73" t="s">
        <v>431</v>
      </c>
      <c r="G3" s="67" t="str">
        <f>Introduction!B5</f>
        <v>Droit de Renan</v>
      </c>
      <c r="H3" s="67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</row>
    <row r="4" spans="1:48" customFormat="1" ht="11.25" customHeight="1"/>
    <row r="5" spans="1:48" customFormat="1" ht="16.2">
      <c r="A5" s="73" t="s">
        <v>432</v>
      </c>
      <c r="H5" s="468" t="str">
        <f>Introduction!B6</f>
        <v>2  (A + B)</v>
      </c>
      <c r="I5" s="468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AL5" s="76" t="s">
        <v>435</v>
      </c>
      <c r="AM5" s="600">
        <f>Introduction!B9</f>
        <v>39912</v>
      </c>
      <c r="AN5" s="600"/>
      <c r="AO5" s="600"/>
      <c r="AP5" s="600"/>
      <c r="AQ5" s="600"/>
      <c r="AR5" s="600"/>
      <c r="AS5" s="600"/>
      <c r="AT5" s="77"/>
      <c r="AU5" s="77"/>
      <c r="AV5" s="77"/>
    </row>
    <row r="6" spans="1:48" customFormat="1" ht="10.5" customHeight="1"/>
    <row r="7" spans="1:48" ht="4.5" customHeight="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</row>
    <row r="8" spans="1:48" ht="12.75" customHeight="1">
      <c r="A8" s="403"/>
      <c r="B8" s="404"/>
      <c r="C8" s="404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4"/>
      <c r="AJ8" s="404"/>
      <c r="AK8" s="404"/>
      <c r="AL8" s="404"/>
      <c r="AM8" s="404"/>
      <c r="AN8" s="404"/>
      <c r="AO8" s="404"/>
      <c r="AP8" s="404"/>
      <c r="AQ8" s="404"/>
      <c r="AR8" s="404"/>
      <c r="AS8" s="404"/>
      <c r="AT8" s="404"/>
      <c r="AU8" s="404"/>
      <c r="AV8" s="405"/>
    </row>
    <row r="9" spans="1:48">
      <c r="A9" s="406"/>
      <c r="B9" s="407"/>
      <c r="C9" s="407"/>
      <c r="D9" s="407"/>
      <c r="E9" s="407"/>
      <c r="F9" s="407"/>
      <c r="G9" s="407"/>
      <c r="H9" s="407"/>
      <c r="I9" s="407"/>
      <c r="J9" s="407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7"/>
      <c r="AS9" s="407"/>
      <c r="AT9" s="407"/>
      <c r="AU9" s="407"/>
      <c r="AV9" s="408"/>
    </row>
    <row r="10" spans="1:48">
      <c r="A10" s="406"/>
      <c r="B10" s="407"/>
      <c r="C10" s="407"/>
      <c r="D10" s="407"/>
      <c r="E10" s="407"/>
      <c r="F10" s="407"/>
      <c r="G10" s="407"/>
      <c r="H10" s="407"/>
      <c r="I10" s="407"/>
      <c r="J10" s="407"/>
      <c r="K10" s="407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07"/>
      <c r="X10" s="407"/>
      <c r="Y10" s="407"/>
      <c r="Z10" s="407"/>
      <c r="AA10" s="407"/>
      <c r="AB10" s="407"/>
      <c r="AC10" s="407"/>
      <c r="AD10" s="407"/>
      <c r="AE10" s="407"/>
      <c r="AF10" s="407"/>
      <c r="AG10" s="407"/>
      <c r="AH10" s="407"/>
      <c r="AI10" s="407"/>
      <c r="AJ10" s="407"/>
      <c r="AK10" s="407"/>
      <c r="AL10" s="407"/>
      <c r="AM10" s="407"/>
      <c r="AN10" s="407"/>
      <c r="AO10" s="407"/>
      <c r="AP10" s="407"/>
      <c r="AQ10" s="407"/>
      <c r="AR10" s="407"/>
      <c r="AS10" s="407"/>
      <c r="AT10" s="407"/>
      <c r="AU10" s="407"/>
      <c r="AV10" s="408"/>
    </row>
    <row r="11" spans="1:48">
      <c r="A11" s="406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407"/>
      <c r="S11" s="407"/>
      <c r="T11" s="407"/>
      <c r="U11" s="407"/>
      <c r="V11" s="407"/>
      <c r="W11" s="407"/>
      <c r="X11" s="407"/>
      <c r="Y11" s="407"/>
      <c r="Z11" s="407"/>
      <c r="AA11" s="407"/>
      <c r="AB11" s="407"/>
      <c r="AC11" s="407"/>
      <c r="AD11" s="407"/>
      <c r="AE11" s="407"/>
      <c r="AF11" s="407"/>
      <c r="AG11" s="407"/>
      <c r="AH11" s="407"/>
      <c r="AI11" s="407"/>
      <c r="AJ11" s="407"/>
      <c r="AK11" s="407"/>
      <c r="AL11" s="407"/>
      <c r="AM11" s="407"/>
      <c r="AN11" s="407"/>
      <c r="AO11" s="407"/>
      <c r="AP11" s="407"/>
      <c r="AQ11" s="407"/>
      <c r="AR11" s="407"/>
      <c r="AS11" s="407"/>
      <c r="AT11" s="407"/>
      <c r="AU11" s="407"/>
      <c r="AV11" s="408"/>
    </row>
    <row r="12" spans="1:48">
      <c r="A12" s="406"/>
      <c r="B12" s="407"/>
      <c r="C12" s="407"/>
      <c r="D12" s="407"/>
      <c r="E12" s="407"/>
      <c r="F12" s="407"/>
      <c r="G12" s="407"/>
      <c r="H12" s="407"/>
      <c r="I12" s="407"/>
      <c r="J12" s="407"/>
      <c r="K12" s="407"/>
      <c r="L12" s="407"/>
      <c r="M12" s="407"/>
      <c r="N12" s="407"/>
      <c r="O12" s="407"/>
      <c r="P12" s="407"/>
      <c r="Q12" s="407"/>
      <c r="R12" s="407"/>
      <c r="S12" s="407"/>
      <c r="T12" s="407"/>
      <c r="U12" s="407"/>
      <c r="V12" s="407"/>
      <c r="W12" s="407"/>
      <c r="X12" s="407"/>
      <c r="Y12" s="407"/>
      <c r="Z12" s="407"/>
      <c r="AA12" s="407"/>
      <c r="AB12" s="407"/>
      <c r="AC12" s="407"/>
      <c r="AD12" s="407"/>
      <c r="AE12" s="407"/>
      <c r="AF12" s="407"/>
      <c r="AG12" s="407"/>
      <c r="AH12" s="407"/>
      <c r="AI12" s="407"/>
      <c r="AJ12" s="407"/>
      <c r="AK12" s="407"/>
      <c r="AL12" s="407"/>
      <c r="AM12" s="407"/>
      <c r="AN12" s="407"/>
      <c r="AO12" s="407"/>
      <c r="AP12" s="407"/>
      <c r="AQ12" s="407"/>
      <c r="AR12" s="407"/>
      <c r="AS12" s="407"/>
      <c r="AT12" s="407"/>
      <c r="AU12" s="407"/>
      <c r="AV12" s="408"/>
    </row>
    <row r="13" spans="1:48">
      <c r="A13" s="406"/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  <c r="N13" s="407"/>
      <c r="O13" s="407"/>
      <c r="P13" s="407"/>
      <c r="Q13" s="407"/>
      <c r="R13" s="407"/>
      <c r="S13" s="407"/>
      <c r="T13" s="407"/>
      <c r="U13" s="407"/>
      <c r="V13" s="407"/>
      <c r="W13" s="407"/>
      <c r="X13" s="407"/>
      <c r="Y13" s="407"/>
      <c r="Z13" s="407"/>
      <c r="AA13" s="407"/>
      <c r="AB13" s="407"/>
      <c r="AC13" s="407"/>
      <c r="AD13" s="407"/>
      <c r="AE13" s="407"/>
      <c r="AF13" s="407"/>
      <c r="AG13" s="407"/>
      <c r="AH13" s="407"/>
      <c r="AI13" s="407"/>
      <c r="AJ13" s="407"/>
      <c r="AK13" s="407"/>
      <c r="AL13" s="407"/>
      <c r="AM13" s="407"/>
      <c r="AN13" s="407"/>
      <c r="AO13" s="407"/>
      <c r="AP13" s="407"/>
      <c r="AQ13" s="407"/>
      <c r="AR13" s="407"/>
      <c r="AS13" s="407"/>
      <c r="AT13" s="407"/>
      <c r="AU13" s="407"/>
      <c r="AV13" s="408"/>
    </row>
    <row r="14" spans="1:48">
      <c r="A14" s="406"/>
      <c r="B14" s="407"/>
      <c r="C14" s="407"/>
      <c r="D14" s="407"/>
      <c r="E14" s="407"/>
      <c r="F14" s="407"/>
      <c r="G14" s="407"/>
      <c r="H14" s="407"/>
      <c r="I14" s="407"/>
      <c r="J14" s="407"/>
      <c r="K14" s="407"/>
      <c r="L14" s="407"/>
      <c r="M14" s="407"/>
      <c r="N14" s="407"/>
      <c r="O14" s="407"/>
      <c r="P14" s="407"/>
      <c r="Q14" s="407"/>
      <c r="R14" s="407"/>
      <c r="S14" s="407"/>
      <c r="T14" s="407"/>
      <c r="U14" s="407"/>
      <c r="V14" s="407"/>
      <c r="W14" s="407"/>
      <c r="X14" s="407"/>
      <c r="Y14" s="407"/>
      <c r="Z14" s="407"/>
      <c r="AA14" s="407"/>
      <c r="AB14" s="407"/>
      <c r="AC14" s="407"/>
      <c r="AD14" s="407"/>
      <c r="AE14" s="407"/>
      <c r="AF14" s="407"/>
      <c r="AG14" s="407"/>
      <c r="AH14" s="407"/>
      <c r="AI14" s="407"/>
      <c r="AJ14" s="407"/>
      <c r="AK14" s="407"/>
      <c r="AL14" s="407"/>
      <c r="AM14" s="407"/>
      <c r="AN14" s="407"/>
      <c r="AO14" s="407"/>
      <c r="AP14" s="407"/>
      <c r="AQ14" s="407"/>
      <c r="AR14" s="407"/>
      <c r="AS14" s="407"/>
      <c r="AT14" s="407"/>
      <c r="AU14" s="407"/>
      <c r="AV14" s="408"/>
    </row>
    <row r="15" spans="1:48">
      <c r="A15" s="406"/>
      <c r="B15" s="407"/>
      <c r="C15" s="407"/>
      <c r="D15" s="407"/>
      <c r="E15" s="407"/>
      <c r="F15" s="407"/>
      <c r="G15" s="407"/>
      <c r="H15" s="407"/>
      <c r="I15" s="407"/>
      <c r="J15" s="407"/>
      <c r="K15" s="407"/>
      <c r="L15" s="407"/>
      <c r="M15" s="407"/>
      <c r="N15" s="407"/>
      <c r="O15" s="407"/>
      <c r="P15" s="407"/>
      <c r="Q15" s="407"/>
      <c r="R15" s="407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7"/>
      <c r="AE15" s="407"/>
      <c r="AF15" s="407"/>
      <c r="AG15" s="407"/>
      <c r="AH15" s="407"/>
      <c r="AI15" s="407"/>
      <c r="AJ15" s="407"/>
      <c r="AK15" s="407"/>
      <c r="AL15" s="407"/>
      <c r="AM15" s="407"/>
      <c r="AN15" s="407"/>
      <c r="AO15" s="407"/>
      <c r="AP15" s="407"/>
      <c r="AQ15" s="407"/>
      <c r="AR15" s="407"/>
      <c r="AS15" s="407"/>
      <c r="AT15" s="407"/>
      <c r="AU15" s="407"/>
      <c r="AV15" s="408"/>
    </row>
    <row r="16" spans="1:48">
      <c r="A16" s="406"/>
      <c r="B16" s="407"/>
      <c r="C16" s="407"/>
      <c r="D16" s="407"/>
      <c r="E16" s="407"/>
      <c r="F16" s="407"/>
      <c r="G16" s="407"/>
      <c r="H16" s="407"/>
      <c r="I16" s="407"/>
      <c r="J16" s="407"/>
      <c r="K16" s="407"/>
      <c r="L16" s="407"/>
      <c r="M16" s="407"/>
      <c r="N16" s="407"/>
      <c r="O16" s="407"/>
      <c r="P16" s="407"/>
      <c r="Q16" s="407"/>
      <c r="R16" s="407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7"/>
      <c r="AE16" s="407"/>
      <c r="AF16" s="407"/>
      <c r="AG16" s="407"/>
      <c r="AH16" s="407"/>
      <c r="AI16" s="407"/>
      <c r="AJ16" s="407"/>
      <c r="AK16" s="407"/>
      <c r="AL16" s="407"/>
      <c r="AM16" s="407"/>
      <c r="AN16" s="407"/>
      <c r="AO16" s="407"/>
      <c r="AP16" s="407"/>
      <c r="AQ16" s="407"/>
      <c r="AR16" s="407"/>
      <c r="AS16" s="407"/>
      <c r="AT16" s="407"/>
      <c r="AU16" s="407"/>
      <c r="AV16" s="408"/>
    </row>
    <row r="17" spans="1:48">
      <c r="A17" s="406"/>
      <c r="B17" s="407"/>
      <c r="C17" s="407"/>
      <c r="D17" s="407"/>
      <c r="E17" s="407"/>
      <c r="F17" s="407"/>
      <c r="G17" s="407"/>
      <c r="H17" s="407"/>
      <c r="I17" s="407"/>
      <c r="J17" s="407"/>
      <c r="K17" s="407"/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7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7"/>
      <c r="AS17" s="407"/>
      <c r="AT17" s="407"/>
      <c r="AU17" s="407"/>
      <c r="AV17" s="408"/>
    </row>
    <row r="18" spans="1:48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7"/>
      <c r="O18" s="407"/>
      <c r="P18" s="407"/>
      <c r="Q18" s="407"/>
      <c r="R18" s="407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7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7"/>
      <c r="AS18" s="407"/>
      <c r="AT18" s="407"/>
      <c r="AU18" s="407"/>
      <c r="AV18" s="408"/>
    </row>
    <row r="19" spans="1:48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7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7"/>
      <c r="AS19" s="407"/>
      <c r="AT19" s="407"/>
      <c r="AU19" s="407"/>
      <c r="AV19" s="408"/>
    </row>
    <row r="20" spans="1:48">
      <c r="A20" s="406"/>
      <c r="B20" s="407"/>
      <c r="C20" s="407"/>
      <c r="D20" s="407"/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07"/>
      <c r="P20" s="407"/>
      <c r="Q20" s="407"/>
      <c r="R20" s="407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7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7"/>
      <c r="AS20" s="407"/>
      <c r="AT20" s="407"/>
      <c r="AU20" s="407"/>
      <c r="AV20" s="408"/>
    </row>
    <row r="21" spans="1:48">
      <c r="A21" s="406"/>
      <c r="B21" s="407"/>
      <c r="C21" s="407"/>
      <c r="D21" s="407"/>
      <c r="E21" s="407"/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7"/>
      <c r="W21" s="407"/>
      <c r="X21" s="407"/>
      <c r="Y21" s="407"/>
      <c r="Z21" s="407"/>
      <c r="AA21" s="407"/>
      <c r="AB21" s="407"/>
      <c r="AC21" s="407"/>
      <c r="AD21" s="407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7"/>
      <c r="AS21" s="407"/>
      <c r="AT21" s="407"/>
      <c r="AU21" s="407"/>
      <c r="AV21" s="408"/>
    </row>
    <row r="22" spans="1:48">
      <c r="A22" s="406"/>
      <c r="B22" s="407"/>
      <c r="C22" s="407"/>
      <c r="D22" s="407"/>
      <c r="E22" s="407"/>
      <c r="F22" s="407"/>
      <c r="G22" s="407"/>
      <c r="H22" s="407"/>
      <c r="I22" s="407"/>
      <c r="J22" s="407"/>
      <c r="K22" s="407"/>
      <c r="L22" s="407"/>
      <c r="M22" s="407"/>
      <c r="N22" s="407"/>
      <c r="O22" s="407"/>
      <c r="P22" s="407"/>
      <c r="Q22" s="407"/>
      <c r="R22" s="407"/>
      <c r="S22" s="407"/>
      <c r="T22" s="407"/>
      <c r="U22" s="407"/>
      <c r="V22" s="407"/>
      <c r="W22" s="407"/>
      <c r="X22" s="407"/>
      <c r="Y22" s="407"/>
      <c r="Z22" s="407"/>
      <c r="AA22" s="407"/>
      <c r="AB22" s="407"/>
      <c r="AC22" s="407"/>
      <c r="AD22" s="407"/>
      <c r="AE22" s="407"/>
      <c r="AF22" s="407"/>
      <c r="AG22" s="407"/>
      <c r="AH22" s="407"/>
      <c r="AI22" s="407"/>
      <c r="AJ22" s="407"/>
      <c r="AK22" s="407"/>
      <c r="AL22" s="407"/>
      <c r="AM22" s="407"/>
      <c r="AN22" s="407"/>
      <c r="AO22" s="407"/>
      <c r="AP22" s="407"/>
      <c r="AQ22" s="407"/>
      <c r="AR22" s="407"/>
      <c r="AS22" s="407"/>
      <c r="AT22" s="407"/>
      <c r="AU22" s="407"/>
      <c r="AV22" s="408"/>
    </row>
    <row r="23" spans="1:48">
      <c r="A23" s="406"/>
      <c r="B23" s="407"/>
      <c r="C23" s="407"/>
      <c r="D23" s="407"/>
      <c r="E23" s="407"/>
      <c r="F23" s="407"/>
      <c r="G23" s="407"/>
      <c r="H23" s="407"/>
      <c r="I23" s="407"/>
      <c r="J23" s="407"/>
      <c r="K23" s="407"/>
      <c r="L23" s="407"/>
      <c r="M23" s="407"/>
      <c r="N23" s="407"/>
      <c r="O23" s="407"/>
      <c r="P23" s="407"/>
      <c r="Q23" s="407"/>
      <c r="R23" s="407"/>
      <c r="S23" s="407"/>
      <c r="T23" s="407"/>
      <c r="U23" s="407"/>
      <c r="V23" s="407"/>
      <c r="W23" s="407"/>
      <c r="X23" s="407"/>
      <c r="Y23" s="407"/>
      <c r="Z23" s="407"/>
      <c r="AA23" s="407"/>
      <c r="AB23" s="407"/>
      <c r="AC23" s="407"/>
      <c r="AD23" s="407"/>
      <c r="AE23" s="407"/>
      <c r="AF23" s="407"/>
      <c r="AG23" s="407"/>
      <c r="AH23" s="407"/>
      <c r="AI23" s="407"/>
      <c r="AJ23" s="407"/>
      <c r="AK23" s="407"/>
      <c r="AL23" s="407"/>
      <c r="AM23" s="407"/>
      <c r="AN23" s="407"/>
      <c r="AO23" s="407"/>
      <c r="AP23" s="407"/>
      <c r="AQ23" s="407"/>
      <c r="AR23" s="407"/>
      <c r="AS23" s="407"/>
      <c r="AT23" s="407"/>
      <c r="AU23" s="407"/>
      <c r="AV23" s="408"/>
    </row>
    <row r="24" spans="1:48">
      <c r="A24" s="406"/>
      <c r="B24" s="407"/>
      <c r="C24" s="407"/>
      <c r="D24" s="407"/>
      <c r="E24" s="407"/>
      <c r="F24" s="407"/>
      <c r="G24" s="407"/>
      <c r="H24" s="407"/>
      <c r="I24" s="407"/>
      <c r="J24" s="407"/>
      <c r="K24" s="407"/>
      <c r="L24" s="407"/>
      <c r="M24" s="407"/>
      <c r="N24" s="407"/>
      <c r="O24" s="407"/>
      <c r="P24" s="407"/>
      <c r="Q24" s="407"/>
      <c r="R24" s="407"/>
      <c r="S24" s="407"/>
      <c r="T24" s="407"/>
      <c r="U24" s="407"/>
      <c r="V24" s="407"/>
      <c r="W24" s="407"/>
      <c r="X24" s="407"/>
      <c r="Y24" s="407"/>
      <c r="Z24" s="407"/>
      <c r="AA24" s="407"/>
      <c r="AB24" s="407"/>
      <c r="AC24" s="407"/>
      <c r="AD24" s="407"/>
      <c r="AE24" s="407"/>
      <c r="AF24" s="407"/>
      <c r="AG24" s="407"/>
      <c r="AH24" s="407"/>
      <c r="AI24" s="407"/>
      <c r="AJ24" s="407"/>
      <c r="AK24" s="407"/>
      <c r="AL24" s="407"/>
      <c r="AM24" s="407"/>
      <c r="AN24" s="407"/>
      <c r="AO24" s="407"/>
      <c r="AP24" s="407"/>
      <c r="AQ24" s="407"/>
      <c r="AR24" s="407"/>
      <c r="AS24" s="407"/>
      <c r="AT24" s="407"/>
      <c r="AU24" s="407"/>
      <c r="AV24" s="408"/>
    </row>
    <row r="25" spans="1:48">
      <c r="A25" s="406"/>
      <c r="B25" s="407"/>
      <c r="C25" s="407"/>
      <c r="D25" s="407"/>
      <c r="E25" s="407"/>
      <c r="F25" s="407"/>
      <c r="G25" s="407"/>
      <c r="H25" s="407"/>
      <c r="I25" s="407"/>
      <c r="J25" s="407"/>
      <c r="K25" s="407"/>
      <c r="L25" s="407"/>
      <c r="M25" s="407"/>
      <c r="N25" s="407"/>
      <c r="O25" s="407"/>
      <c r="P25" s="407"/>
      <c r="Q25" s="407"/>
      <c r="R25" s="407"/>
      <c r="S25" s="407"/>
      <c r="T25" s="407"/>
      <c r="U25" s="407"/>
      <c r="V25" s="407"/>
      <c r="W25" s="407"/>
      <c r="X25" s="407"/>
      <c r="Y25" s="407"/>
      <c r="Z25" s="407"/>
      <c r="AA25" s="407"/>
      <c r="AB25" s="407"/>
      <c r="AC25" s="407"/>
      <c r="AD25" s="407"/>
      <c r="AE25" s="407"/>
      <c r="AF25" s="407"/>
      <c r="AG25" s="407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7"/>
      <c r="AS25" s="407"/>
      <c r="AT25" s="407"/>
      <c r="AU25" s="407"/>
      <c r="AV25" s="408"/>
    </row>
    <row r="26" spans="1:48" ht="11.25" customHeight="1">
      <c r="A26" s="406"/>
      <c r="B26" s="407"/>
      <c r="C26" s="407"/>
      <c r="D26" s="407"/>
      <c r="E26" s="407"/>
      <c r="F26" s="407"/>
      <c r="G26" s="407"/>
      <c r="H26" s="407"/>
      <c r="I26" s="407"/>
      <c r="J26" s="407"/>
      <c r="K26" s="407"/>
      <c r="L26" s="407"/>
      <c r="M26" s="407"/>
      <c r="N26" s="407"/>
      <c r="O26" s="407"/>
      <c r="P26" s="407"/>
      <c r="Q26" s="407"/>
      <c r="R26" s="407"/>
      <c r="S26" s="407"/>
      <c r="T26" s="407"/>
      <c r="U26" s="407"/>
      <c r="V26" s="407"/>
      <c r="W26" s="407"/>
      <c r="X26" s="407"/>
      <c r="Y26" s="407"/>
      <c r="Z26" s="407"/>
      <c r="AA26" s="407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407"/>
      <c r="AO26" s="407"/>
      <c r="AP26" s="407"/>
      <c r="AQ26" s="407"/>
      <c r="AR26" s="407"/>
      <c r="AS26" s="407"/>
      <c r="AT26" s="407"/>
      <c r="AU26" s="407"/>
      <c r="AV26" s="408"/>
    </row>
    <row r="27" spans="1:48" ht="11.25" customHeight="1">
      <c r="A27" s="406"/>
      <c r="B27" s="407"/>
      <c r="C27" s="407"/>
      <c r="D27" s="407"/>
      <c r="E27" s="407"/>
      <c r="F27" s="407"/>
      <c r="G27" s="407"/>
      <c r="H27" s="407"/>
      <c r="I27" s="407"/>
      <c r="J27" s="407"/>
      <c r="K27" s="407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7"/>
      <c r="X27" s="407"/>
      <c r="Y27" s="407"/>
      <c r="Z27" s="407"/>
      <c r="AA27" s="407"/>
      <c r="AB27" s="407"/>
      <c r="AC27" s="407"/>
      <c r="AD27" s="407"/>
      <c r="AE27" s="407"/>
      <c r="AF27" s="407"/>
      <c r="AG27" s="407"/>
      <c r="AH27" s="407"/>
      <c r="AI27" s="407"/>
      <c r="AJ27" s="407"/>
      <c r="AK27" s="407"/>
      <c r="AL27" s="407"/>
      <c r="AM27" s="407"/>
      <c r="AN27" s="407"/>
      <c r="AO27" s="407"/>
      <c r="AP27" s="407"/>
      <c r="AQ27" s="407"/>
      <c r="AR27" s="407"/>
      <c r="AS27" s="407"/>
      <c r="AT27" s="407"/>
      <c r="AU27" s="407"/>
      <c r="AV27" s="408"/>
    </row>
    <row r="28" spans="1:48" ht="11.25" customHeight="1">
      <c r="A28" s="406"/>
      <c r="B28" s="407"/>
      <c r="C28" s="407"/>
      <c r="D28" s="407"/>
      <c r="E28" s="407"/>
      <c r="F28" s="407"/>
      <c r="G28" s="407"/>
      <c r="H28" s="407"/>
      <c r="I28" s="407"/>
      <c r="J28" s="407"/>
      <c r="K28" s="407"/>
      <c r="L28" s="407"/>
      <c r="M28" s="407"/>
      <c r="N28" s="407"/>
      <c r="O28" s="407"/>
      <c r="P28" s="407"/>
      <c r="Q28" s="407"/>
      <c r="R28" s="407"/>
      <c r="S28" s="407"/>
      <c r="T28" s="407"/>
      <c r="U28" s="407"/>
      <c r="V28" s="407"/>
      <c r="W28" s="407"/>
      <c r="X28" s="407"/>
      <c r="Y28" s="407"/>
      <c r="Z28" s="407"/>
      <c r="AA28" s="407"/>
      <c r="AB28" s="407"/>
      <c r="AC28" s="407"/>
      <c r="AD28" s="407"/>
      <c r="AE28" s="407"/>
      <c r="AF28" s="407"/>
      <c r="AG28" s="407"/>
      <c r="AH28" s="407"/>
      <c r="AI28" s="407"/>
      <c r="AJ28" s="407"/>
      <c r="AK28" s="407"/>
      <c r="AL28" s="407"/>
      <c r="AM28" s="407"/>
      <c r="AN28" s="407"/>
      <c r="AO28" s="407"/>
      <c r="AP28" s="407"/>
      <c r="AQ28" s="407"/>
      <c r="AR28" s="407"/>
      <c r="AS28" s="407"/>
      <c r="AT28" s="407"/>
      <c r="AU28" s="407"/>
      <c r="AV28" s="408"/>
    </row>
    <row r="29" spans="1:48">
      <c r="A29" s="406"/>
      <c r="B29" s="407"/>
      <c r="C29" s="407"/>
      <c r="D29" s="407"/>
      <c r="E29" s="407"/>
      <c r="F29" s="407"/>
      <c r="G29" s="407"/>
      <c r="H29" s="407"/>
      <c r="I29" s="407"/>
      <c r="J29" s="407"/>
      <c r="K29" s="407"/>
      <c r="L29" s="407"/>
      <c r="M29" s="407"/>
      <c r="N29" s="407"/>
      <c r="O29" s="407"/>
      <c r="P29" s="407"/>
      <c r="Q29" s="407"/>
      <c r="R29" s="407"/>
      <c r="S29" s="407"/>
      <c r="T29" s="407"/>
      <c r="U29" s="407"/>
      <c r="V29" s="407"/>
      <c r="W29" s="407"/>
      <c r="X29" s="407"/>
      <c r="Y29" s="407"/>
      <c r="Z29" s="407"/>
      <c r="AA29" s="407"/>
      <c r="AB29" s="407"/>
      <c r="AC29" s="407"/>
      <c r="AD29" s="407"/>
      <c r="AE29" s="407"/>
      <c r="AF29" s="407"/>
      <c r="AG29" s="407"/>
      <c r="AH29" s="407"/>
      <c r="AI29" s="407"/>
      <c r="AJ29" s="407"/>
      <c r="AK29" s="407"/>
      <c r="AL29" s="407"/>
      <c r="AM29" s="407"/>
      <c r="AN29" s="407"/>
      <c r="AO29" s="407"/>
      <c r="AP29" s="407"/>
      <c r="AQ29" s="407"/>
      <c r="AR29" s="407"/>
      <c r="AS29" s="407"/>
      <c r="AT29" s="407"/>
      <c r="AU29" s="407"/>
      <c r="AV29" s="408"/>
    </row>
    <row r="30" spans="1:48">
      <c r="A30" s="406"/>
      <c r="B30" s="407"/>
      <c r="C30" s="407"/>
      <c r="D30" s="407"/>
      <c r="E30" s="407"/>
      <c r="F30" s="407"/>
      <c r="G30" s="407"/>
      <c r="H30" s="407"/>
      <c r="I30" s="407"/>
      <c r="J30" s="407"/>
      <c r="K30" s="407"/>
      <c r="L30" s="407"/>
      <c r="M30" s="407"/>
      <c r="N30" s="407"/>
      <c r="O30" s="407"/>
      <c r="P30" s="407"/>
      <c r="Q30" s="407"/>
      <c r="R30" s="407"/>
      <c r="S30" s="407"/>
      <c r="T30" s="407"/>
      <c r="U30" s="407"/>
      <c r="V30" s="407"/>
      <c r="W30" s="407"/>
      <c r="X30" s="407"/>
      <c r="Y30" s="407"/>
      <c r="Z30" s="407"/>
      <c r="AA30" s="407"/>
      <c r="AB30" s="407"/>
      <c r="AC30" s="407"/>
      <c r="AD30" s="407"/>
      <c r="AE30" s="407"/>
      <c r="AF30" s="407"/>
      <c r="AG30" s="407"/>
      <c r="AH30" s="407"/>
      <c r="AI30" s="407"/>
      <c r="AJ30" s="407"/>
      <c r="AK30" s="407"/>
      <c r="AL30" s="407"/>
      <c r="AM30" s="407"/>
      <c r="AN30" s="407"/>
      <c r="AO30" s="407"/>
      <c r="AP30" s="407"/>
      <c r="AQ30" s="407"/>
      <c r="AR30" s="407"/>
      <c r="AS30" s="407"/>
      <c r="AT30" s="407"/>
      <c r="AU30" s="407"/>
      <c r="AV30" s="408"/>
    </row>
    <row r="31" spans="1:48">
      <c r="A31" s="406"/>
      <c r="B31" s="407"/>
      <c r="C31" s="407"/>
      <c r="D31" s="407"/>
      <c r="E31" s="407"/>
      <c r="F31" s="407"/>
      <c r="G31" s="407"/>
      <c r="H31" s="407"/>
      <c r="I31" s="407"/>
      <c r="J31" s="407"/>
      <c r="K31" s="407"/>
      <c r="L31" s="407"/>
      <c r="M31" s="407"/>
      <c r="N31" s="407"/>
      <c r="O31" s="407"/>
      <c r="P31" s="407"/>
      <c r="Q31" s="407"/>
      <c r="R31" s="407"/>
      <c r="S31" s="407"/>
      <c r="T31" s="407"/>
      <c r="U31" s="407"/>
      <c r="V31" s="407"/>
      <c r="W31" s="407"/>
      <c r="X31" s="407"/>
      <c r="Y31" s="407"/>
      <c r="Z31" s="407"/>
      <c r="AA31" s="407"/>
      <c r="AB31" s="407"/>
      <c r="AC31" s="407"/>
      <c r="AD31" s="407"/>
      <c r="AE31" s="407"/>
      <c r="AF31" s="407"/>
      <c r="AG31" s="407"/>
      <c r="AH31" s="407"/>
      <c r="AI31" s="407"/>
      <c r="AJ31" s="407"/>
      <c r="AK31" s="407"/>
      <c r="AL31" s="407"/>
      <c r="AM31" s="407"/>
      <c r="AN31" s="407"/>
      <c r="AO31" s="407"/>
      <c r="AP31" s="407"/>
      <c r="AQ31" s="407"/>
      <c r="AR31" s="407"/>
      <c r="AS31" s="407"/>
      <c r="AT31" s="407"/>
      <c r="AU31" s="407"/>
      <c r="AV31" s="408"/>
    </row>
    <row r="32" spans="1:48">
      <c r="A32" s="406"/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  <c r="AF32" s="407"/>
      <c r="AG32" s="407"/>
      <c r="AH32" s="407"/>
      <c r="AI32" s="407"/>
      <c r="AJ32" s="407"/>
      <c r="AK32" s="407"/>
      <c r="AL32" s="407"/>
      <c r="AM32" s="407"/>
      <c r="AN32" s="407"/>
      <c r="AO32" s="407"/>
      <c r="AP32" s="407"/>
      <c r="AQ32" s="407"/>
      <c r="AR32" s="407"/>
      <c r="AS32" s="407"/>
      <c r="AT32" s="407"/>
      <c r="AU32" s="407"/>
      <c r="AV32" s="408"/>
    </row>
    <row r="33" spans="1:48">
      <c r="A33" s="406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  <c r="AF33" s="407"/>
      <c r="AG33" s="407"/>
      <c r="AH33" s="407"/>
      <c r="AI33" s="407"/>
      <c r="AJ33" s="407"/>
      <c r="AK33" s="407"/>
      <c r="AL33" s="407"/>
      <c r="AM33" s="407"/>
      <c r="AN33" s="407"/>
      <c r="AO33" s="407"/>
      <c r="AP33" s="407"/>
      <c r="AQ33" s="407"/>
      <c r="AR33" s="407"/>
      <c r="AS33" s="407"/>
      <c r="AT33" s="407"/>
      <c r="AU33" s="407"/>
      <c r="AV33" s="408"/>
    </row>
    <row r="34" spans="1:48">
      <c r="A34" s="406"/>
      <c r="B34" s="407"/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  <c r="AF34" s="407"/>
      <c r="AG34" s="407"/>
      <c r="AH34" s="407"/>
      <c r="AI34" s="407"/>
      <c r="AJ34" s="407"/>
      <c r="AK34" s="407"/>
      <c r="AL34" s="407"/>
      <c r="AM34" s="407"/>
      <c r="AN34" s="407"/>
      <c r="AO34" s="407"/>
      <c r="AP34" s="407"/>
      <c r="AQ34" s="407"/>
      <c r="AR34" s="407"/>
      <c r="AS34" s="407"/>
      <c r="AT34" s="407"/>
      <c r="AU34" s="407"/>
      <c r="AV34" s="408"/>
    </row>
    <row r="35" spans="1:48">
      <c r="A35" s="406"/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407"/>
      <c r="Z35" s="407"/>
      <c r="AA35" s="407"/>
      <c r="AB35" s="407"/>
      <c r="AC35" s="407"/>
      <c r="AD35" s="407"/>
      <c r="AE35" s="407"/>
      <c r="AF35" s="407"/>
      <c r="AG35" s="407"/>
      <c r="AH35" s="407"/>
      <c r="AI35" s="407"/>
      <c r="AJ35" s="407"/>
      <c r="AK35" s="407"/>
      <c r="AL35" s="407"/>
      <c r="AM35" s="407"/>
      <c r="AN35" s="407"/>
      <c r="AO35" s="407"/>
      <c r="AP35" s="407"/>
      <c r="AQ35" s="407"/>
      <c r="AR35" s="407"/>
      <c r="AS35" s="407"/>
      <c r="AT35" s="407"/>
      <c r="AU35" s="407"/>
      <c r="AV35" s="408"/>
    </row>
    <row r="36" spans="1:48">
      <c r="A36" s="406"/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7"/>
      <c r="W36" s="407"/>
      <c r="X36" s="407"/>
      <c r="Y36" s="407"/>
      <c r="Z36" s="407"/>
      <c r="AA36" s="407"/>
      <c r="AB36" s="407"/>
      <c r="AC36" s="407"/>
      <c r="AD36" s="407"/>
      <c r="AE36" s="407"/>
      <c r="AF36" s="407"/>
      <c r="AG36" s="407"/>
      <c r="AH36" s="407"/>
      <c r="AI36" s="407"/>
      <c r="AJ36" s="407"/>
      <c r="AK36" s="407"/>
      <c r="AL36" s="407"/>
      <c r="AM36" s="407"/>
      <c r="AN36" s="407"/>
      <c r="AO36" s="407"/>
      <c r="AP36" s="407"/>
      <c r="AQ36" s="407"/>
      <c r="AR36" s="407"/>
      <c r="AS36" s="407"/>
      <c r="AT36" s="407"/>
      <c r="AU36" s="407"/>
      <c r="AV36" s="408"/>
    </row>
    <row r="37" spans="1:48">
      <c r="A37" s="406"/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7"/>
      <c r="AA37" s="407"/>
      <c r="AB37" s="407"/>
      <c r="AC37" s="407"/>
      <c r="AD37" s="407"/>
      <c r="AE37" s="407"/>
      <c r="AF37" s="407"/>
      <c r="AG37" s="407"/>
      <c r="AH37" s="407"/>
      <c r="AI37" s="407"/>
      <c r="AJ37" s="407"/>
      <c r="AK37" s="407"/>
      <c r="AL37" s="407"/>
      <c r="AM37" s="407"/>
      <c r="AN37" s="407"/>
      <c r="AO37" s="407"/>
      <c r="AP37" s="407"/>
      <c r="AQ37" s="407"/>
      <c r="AR37" s="407"/>
      <c r="AS37" s="407"/>
      <c r="AT37" s="407"/>
      <c r="AU37" s="407"/>
      <c r="AV37" s="408"/>
    </row>
    <row r="38" spans="1:48">
      <c r="A38" s="406"/>
      <c r="B38" s="407"/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7"/>
      <c r="AE38" s="407"/>
      <c r="AF38" s="407"/>
      <c r="AG38" s="407"/>
      <c r="AH38" s="407"/>
      <c r="AI38" s="407"/>
      <c r="AJ38" s="407"/>
      <c r="AK38" s="407"/>
      <c r="AL38" s="407"/>
      <c r="AM38" s="407"/>
      <c r="AN38" s="407"/>
      <c r="AO38" s="407"/>
      <c r="AP38" s="407"/>
      <c r="AQ38" s="407"/>
      <c r="AR38" s="407"/>
      <c r="AS38" s="407"/>
      <c r="AT38" s="407"/>
      <c r="AU38" s="407"/>
      <c r="AV38" s="408"/>
    </row>
    <row r="39" spans="1:48">
      <c r="A39" s="406"/>
      <c r="B39" s="407"/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7"/>
      <c r="Y39" s="407"/>
      <c r="Z39" s="407"/>
      <c r="AA39" s="407"/>
      <c r="AB39" s="407"/>
      <c r="AC39" s="407"/>
      <c r="AD39" s="407"/>
      <c r="AE39" s="407"/>
      <c r="AF39" s="407"/>
      <c r="AG39" s="407"/>
      <c r="AH39" s="407"/>
      <c r="AI39" s="407"/>
      <c r="AJ39" s="407"/>
      <c r="AK39" s="407"/>
      <c r="AL39" s="407"/>
      <c r="AM39" s="407"/>
      <c r="AN39" s="407"/>
      <c r="AO39" s="407"/>
      <c r="AP39" s="407"/>
      <c r="AQ39" s="407"/>
      <c r="AR39" s="407"/>
      <c r="AS39" s="407"/>
      <c r="AT39" s="407"/>
      <c r="AU39" s="407"/>
      <c r="AV39" s="408"/>
    </row>
    <row r="40" spans="1:48">
      <c r="A40" s="406"/>
      <c r="B40" s="407"/>
      <c r="C40" s="407"/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7"/>
      <c r="AA40" s="407"/>
      <c r="AB40" s="407"/>
      <c r="AC40" s="407"/>
      <c r="AD40" s="407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7"/>
      <c r="AS40" s="407"/>
      <c r="AT40" s="407"/>
      <c r="AU40" s="407"/>
      <c r="AV40" s="408"/>
    </row>
    <row r="41" spans="1:48">
      <c r="A41" s="406"/>
      <c r="B41" s="407"/>
      <c r="C41" s="407"/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407"/>
      <c r="S41" s="40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  <c r="AD41" s="407"/>
      <c r="AE41" s="407"/>
      <c r="AF41" s="407"/>
      <c r="AG41" s="407"/>
      <c r="AH41" s="407"/>
      <c r="AI41" s="407"/>
      <c r="AJ41" s="407"/>
      <c r="AK41" s="407"/>
      <c r="AL41" s="407"/>
      <c r="AM41" s="407"/>
      <c r="AN41" s="407"/>
      <c r="AO41" s="407"/>
      <c r="AP41" s="407"/>
      <c r="AQ41" s="407"/>
      <c r="AR41" s="407"/>
      <c r="AS41" s="407"/>
      <c r="AT41" s="407"/>
      <c r="AU41" s="407"/>
      <c r="AV41" s="408"/>
    </row>
    <row r="42" spans="1:48">
      <c r="A42" s="406"/>
      <c r="B42" s="407"/>
      <c r="C42" s="407"/>
      <c r="D42" s="407"/>
      <c r="E42" s="407"/>
      <c r="F42" s="407"/>
      <c r="G42" s="407"/>
      <c r="H42" s="407"/>
      <c r="I42" s="407"/>
      <c r="J42" s="407"/>
      <c r="K42" s="407"/>
      <c r="L42" s="407"/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  <c r="AD42" s="407"/>
      <c r="AE42" s="407"/>
      <c r="AF42" s="407"/>
      <c r="AG42" s="407"/>
      <c r="AH42" s="407"/>
      <c r="AI42" s="407"/>
      <c r="AJ42" s="407"/>
      <c r="AK42" s="407"/>
      <c r="AL42" s="407"/>
      <c r="AM42" s="407"/>
      <c r="AN42" s="407"/>
      <c r="AO42" s="407"/>
      <c r="AP42" s="407"/>
      <c r="AQ42" s="407"/>
      <c r="AR42" s="407"/>
      <c r="AS42" s="407"/>
      <c r="AT42" s="407"/>
      <c r="AU42" s="407"/>
      <c r="AV42" s="408"/>
    </row>
    <row r="43" spans="1:48">
      <c r="A43" s="406"/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  <c r="R43" s="407"/>
      <c r="S43" s="407"/>
      <c r="T43" s="407"/>
      <c r="U43" s="407"/>
      <c r="V43" s="407"/>
      <c r="W43" s="407"/>
      <c r="X43" s="407"/>
      <c r="Y43" s="407"/>
      <c r="Z43" s="407"/>
      <c r="AA43" s="407"/>
      <c r="AB43" s="407"/>
      <c r="AC43" s="407"/>
      <c r="AD43" s="407"/>
      <c r="AE43" s="407"/>
      <c r="AF43" s="407"/>
      <c r="AG43" s="407"/>
      <c r="AH43" s="407"/>
      <c r="AI43" s="407"/>
      <c r="AJ43" s="407"/>
      <c r="AK43" s="407"/>
      <c r="AL43" s="407"/>
      <c r="AM43" s="407"/>
      <c r="AN43" s="407"/>
      <c r="AO43" s="407"/>
      <c r="AP43" s="407"/>
      <c r="AQ43" s="407"/>
      <c r="AR43" s="407"/>
      <c r="AS43" s="407"/>
      <c r="AT43" s="407"/>
      <c r="AU43" s="407"/>
      <c r="AV43" s="408"/>
    </row>
    <row r="44" spans="1:48">
      <c r="A44" s="406"/>
      <c r="B44" s="407"/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407"/>
      <c r="W44" s="407"/>
      <c r="X44" s="407"/>
      <c r="Y44" s="407"/>
      <c r="Z44" s="407"/>
      <c r="AA44" s="407"/>
      <c r="AB44" s="407"/>
      <c r="AC44" s="407"/>
      <c r="AD44" s="407"/>
      <c r="AE44" s="407"/>
      <c r="AF44" s="407"/>
      <c r="AG44" s="407"/>
      <c r="AH44" s="407"/>
      <c r="AI44" s="407"/>
      <c r="AJ44" s="407"/>
      <c r="AK44" s="407"/>
      <c r="AL44" s="407"/>
      <c r="AM44" s="407"/>
      <c r="AN44" s="407"/>
      <c r="AO44" s="407"/>
      <c r="AP44" s="407"/>
      <c r="AQ44" s="407"/>
      <c r="AR44" s="407"/>
      <c r="AS44" s="407"/>
      <c r="AT44" s="407"/>
      <c r="AU44" s="407"/>
      <c r="AV44" s="408"/>
    </row>
    <row r="45" spans="1:48">
      <c r="A45" s="406"/>
      <c r="B45" s="407"/>
      <c r="C45" s="407"/>
      <c r="D45" s="407"/>
      <c r="E45" s="407"/>
      <c r="F45" s="407"/>
      <c r="G45" s="407"/>
      <c r="H45" s="407"/>
      <c r="I45" s="407"/>
      <c r="J45" s="407"/>
      <c r="K45" s="407"/>
      <c r="L45" s="407"/>
      <c r="M45" s="407"/>
      <c r="N45" s="407"/>
      <c r="O45" s="407"/>
      <c r="P45" s="407"/>
      <c r="Q45" s="407"/>
      <c r="R45" s="407"/>
      <c r="S45" s="407"/>
      <c r="T45" s="407"/>
      <c r="U45" s="407"/>
      <c r="V45" s="407"/>
      <c r="W45" s="407"/>
      <c r="X45" s="407"/>
      <c r="Y45" s="407"/>
      <c r="Z45" s="407"/>
      <c r="AA45" s="407"/>
      <c r="AB45" s="407"/>
      <c r="AC45" s="407"/>
      <c r="AD45" s="407"/>
      <c r="AE45" s="407"/>
      <c r="AF45" s="407"/>
      <c r="AG45" s="407"/>
      <c r="AH45" s="407"/>
      <c r="AI45" s="407"/>
      <c r="AJ45" s="407"/>
      <c r="AK45" s="407"/>
      <c r="AL45" s="407"/>
      <c r="AM45" s="407"/>
      <c r="AN45" s="407"/>
      <c r="AO45" s="407"/>
      <c r="AP45" s="407"/>
      <c r="AQ45" s="407"/>
      <c r="AR45" s="407"/>
      <c r="AS45" s="407"/>
      <c r="AT45" s="407"/>
      <c r="AU45" s="407"/>
      <c r="AV45" s="408"/>
    </row>
    <row r="46" spans="1:48">
      <c r="A46" s="406"/>
      <c r="B46" s="407"/>
      <c r="C46" s="407"/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07"/>
      <c r="W46" s="407"/>
      <c r="X46" s="407"/>
      <c r="Y46" s="407"/>
      <c r="Z46" s="407"/>
      <c r="AA46" s="407"/>
      <c r="AB46" s="407"/>
      <c r="AC46" s="407"/>
      <c r="AD46" s="407"/>
      <c r="AE46" s="407"/>
      <c r="AF46" s="407"/>
      <c r="AG46" s="407"/>
      <c r="AH46" s="407"/>
      <c r="AI46" s="407"/>
      <c r="AJ46" s="407"/>
      <c r="AK46" s="407"/>
      <c r="AL46" s="407"/>
      <c r="AM46" s="407"/>
      <c r="AN46" s="407"/>
      <c r="AO46" s="407"/>
      <c r="AP46" s="407"/>
      <c r="AQ46" s="407"/>
      <c r="AR46" s="407"/>
      <c r="AS46" s="407"/>
      <c r="AT46" s="407"/>
      <c r="AU46" s="407"/>
      <c r="AV46" s="408"/>
    </row>
    <row r="47" spans="1:48" ht="11.25" customHeight="1">
      <c r="A47" s="406"/>
      <c r="B47" s="407"/>
      <c r="C47" s="407"/>
      <c r="D47" s="407"/>
      <c r="E47" s="407"/>
      <c r="F47" s="407"/>
      <c r="G47" s="407"/>
      <c r="H47" s="407"/>
      <c r="I47" s="407"/>
      <c r="J47" s="407"/>
      <c r="K47" s="407"/>
      <c r="L47" s="407"/>
      <c r="M47" s="407"/>
      <c r="N47" s="407"/>
      <c r="O47" s="407"/>
      <c r="P47" s="407"/>
      <c r="Q47" s="407"/>
      <c r="R47" s="407"/>
      <c r="S47" s="407"/>
      <c r="T47" s="407"/>
      <c r="U47" s="407"/>
      <c r="V47" s="407"/>
      <c r="W47" s="407"/>
      <c r="X47" s="407"/>
      <c r="Y47" s="407"/>
      <c r="Z47" s="407"/>
      <c r="AA47" s="407"/>
      <c r="AB47" s="407"/>
      <c r="AC47" s="407"/>
      <c r="AD47" s="407"/>
      <c r="AE47" s="407"/>
      <c r="AF47" s="407"/>
      <c r="AG47" s="407"/>
      <c r="AH47" s="407"/>
      <c r="AI47" s="407"/>
      <c r="AJ47" s="407"/>
      <c r="AK47" s="407"/>
      <c r="AL47" s="407"/>
      <c r="AM47" s="407"/>
      <c r="AN47" s="407"/>
      <c r="AO47" s="407"/>
      <c r="AP47" s="407"/>
      <c r="AQ47" s="407"/>
      <c r="AR47" s="407"/>
      <c r="AS47" s="407"/>
      <c r="AT47" s="407"/>
      <c r="AU47" s="407"/>
      <c r="AV47" s="408"/>
    </row>
    <row r="48" spans="1:48" ht="11.25" customHeight="1">
      <c r="A48" s="406"/>
      <c r="B48" s="407"/>
      <c r="C48" s="407"/>
      <c r="D48" s="407"/>
      <c r="E48" s="407"/>
      <c r="F48" s="407"/>
      <c r="G48" s="407"/>
      <c r="H48" s="407"/>
      <c r="I48" s="407"/>
      <c r="J48" s="407"/>
      <c r="K48" s="407"/>
      <c r="L48" s="407"/>
      <c r="M48" s="407"/>
      <c r="N48" s="407"/>
      <c r="O48" s="407"/>
      <c r="P48" s="407"/>
      <c r="Q48" s="407"/>
      <c r="R48" s="407"/>
      <c r="S48" s="407"/>
      <c r="T48" s="407"/>
      <c r="U48" s="407"/>
      <c r="V48" s="407"/>
      <c r="W48" s="407"/>
      <c r="X48" s="407"/>
      <c r="Y48" s="407"/>
      <c r="Z48" s="407"/>
      <c r="AA48" s="407"/>
      <c r="AB48" s="407"/>
      <c r="AC48" s="407"/>
      <c r="AD48" s="407"/>
      <c r="AE48" s="407"/>
      <c r="AF48" s="407"/>
      <c r="AG48" s="407"/>
      <c r="AH48" s="407"/>
      <c r="AI48" s="407"/>
      <c r="AJ48" s="407"/>
      <c r="AK48" s="407"/>
      <c r="AL48" s="407"/>
      <c r="AM48" s="407"/>
      <c r="AN48" s="407"/>
      <c r="AO48" s="407"/>
      <c r="AP48" s="407"/>
      <c r="AQ48" s="407"/>
      <c r="AR48" s="407"/>
      <c r="AS48" s="407"/>
      <c r="AT48" s="407"/>
      <c r="AU48" s="407"/>
      <c r="AV48" s="408"/>
    </row>
    <row r="49" spans="1:48" ht="11.25" customHeight="1">
      <c r="A49" s="406"/>
      <c r="B49" s="407"/>
      <c r="C49" s="407"/>
      <c r="D49" s="407"/>
      <c r="E49" s="407"/>
      <c r="F49" s="407"/>
      <c r="G49" s="407"/>
      <c r="H49" s="407"/>
      <c r="I49" s="407"/>
      <c r="J49" s="407"/>
      <c r="K49" s="407"/>
      <c r="L49" s="407"/>
      <c r="M49" s="407"/>
      <c r="N49" s="407"/>
      <c r="O49" s="407"/>
      <c r="P49" s="407"/>
      <c r="Q49" s="407"/>
      <c r="R49" s="407"/>
      <c r="S49" s="407"/>
      <c r="T49" s="407"/>
      <c r="U49" s="407"/>
      <c r="V49" s="407"/>
      <c r="W49" s="407"/>
      <c r="X49" s="407"/>
      <c r="Y49" s="407"/>
      <c r="Z49" s="407"/>
      <c r="AA49" s="407"/>
      <c r="AB49" s="407"/>
      <c r="AC49" s="407"/>
      <c r="AD49" s="407"/>
      <c r="AE49" s="407"/>
      <c r="AF49" s="407"/>
      <c r="AG49" s="407"/>
      <c r="AH49" s="407"/>
      <c r="AI49" s="407"/>
      <c r="AJ49" s="407"/>
      <c r="AK49" s="407"/>
      <c r="AL49" s="407"/>
      <c r="AM49" s="407"/>
      <c r="AN49" s="407"/>
      <c r="AO49" s="407"/>
      <c r="AP49" s="407"/>
      <c r="AQ49" s="407"/>
      <c r="AR49" s="407"/>
      <c r="AS49" s="407"/>
      <c r="AT49" s="407"/>
      <c r="AU49" s="407"/>
      <c r="AV49" s="408"/>
    </row>
    <row r="50" spans="1:48">
      <c r="A50" s="406"/>
      <c r="B50" s="407"/>
      <c r="C50" s="407"/>
      <c r="D50" s="407"/>
      <c r="E50" s="407"/>
      <c r="F50" s="407"/>
      <c r="G50" s="407"/>
      <c r="H50" s="407"/>
      <c r="I50" s="407"/>
      <c r="J50" s="407"/>
      <c r="K50" s="407"/>
      <c r="L50" s="407"/>
      <c r="M50" s="407"/>
      <c r="N50" s="407"/>
      <c r="O50" s="407"/>
      <c r="P50" s="407"/>
      <c r="Q50" s="407"/>
      <c r="R50" s="407"/>
      <c r="S50" s="407"/>
      <c r="T50" s="407"/>
      <c r="U50" s="407"/>
      <c r="V50" s="407"/>
      <c r="W50" s="407"/>
      <c r="X50" s="407"/>
      <c r="Y50" s="407"/>
      <c r="Z50" s="407"/>
      <c r="AA50" s="407"/>
      <c r="AB50" s="407"/>
      <c r="AC50" s="407"/>
      <c r="AD50" s="407"/>
      <c r="AE50" s="407"/>
      <c r="AF50" s="407"/>
      <c r="AG50" s="407"/>
      <c r="AH50" s="407"/>
      <c r="AI50" s="407"/>
      <c r="AJ50" s="407"/>
      <c r="AK50" s="407"/>
      <c r="AL50" s="407"/>
      <c r="AM50" s="407"/>
      <c r="AN50" s="407"/>
      <c r="AO50" s="407"/>
      <c r="AP50" s="407"/>
      <c r="AQ50" s="407"/>
      <c r="AR50" s="407"/>
      <c r="AS50" s="407"/>
      <c r="AT50" s="407"/>
      <c r="AU50" s="407"/>
      <c r="AV50" s="408"/>
    </row>
    <row r="51" spans="1:48">
      <c r="A51" s="406"/>
      <c r="B51" s="407"/>
      <c r="C51" s="407"/>
      <c r="D51" s="407"/>
      <c r="E51" s="407"/>
      <c r="F51" s="407"/>
      <c r="G51" s="407"/>
      <c r="H51" s="407"/>
      <c r="I51" s="407"/>
      <c r="J51" s="407"/>
      <c r="K51" s="407"/>
      <c r="L51" s="407"/>
      <c r="M51" s="407"/>
      <c r="N51" s="407"/>
      <c r="O51" s="407"/>
      <c r="P51" s="407"/>
      <c r="Q51" s="407"/>
      <c r="R51" s="407"/>
      <c r="S51" s="407"/>
      <c r="T51" s="407"/>
      <c r="U51" s="407"/>
      <c r="V51" s="407"/>
      <c r="W51" s="407"/>
      <c r="X51" s="407"/>
      <c r="Y51" s="407"/>
      <c r="Z51" s="407"/>
      <c r="AA51" s="407"/>
      <c r="AB51" s="407"/>
      <c r="AC51" s="407"/>
      <c r="AD51" s="407"/>
      <c r="AE51" s="407"/>
      <c r="AF51" s="407"/>
      <c r="AG51" s="407"/>
      <c r="AH51" s="407"/>
      <c r="AI51" s="407"/>
      <c r="AJ51" s="407"/>
      <c r="AK51" s="407"/>
      <c r="AL51" s="407"/>
      <c r="AM51" s="407"/>
      <c r="AN51" s="407"/>
      <c r="AO51" s="407"/>
      <c r="AP51" s="407"/>
      <c r="AQ51" s="407"/>
      <c r="AR51" s="407"/>
      <c r="AS51" s="407"/>
      <c r="AT51" s="407"/>
      <c r="AU51" s="407"/>
      <c r="AV51" s="408"/>
    </row>
    <row r="52" spans="1:48">
      <c r="A52" s="406"/>
      <c r="B52" s="407"/>
      <c r="C52" s="407"/>
      <c r="D52" s="407"/>
      <c r="E52" s="407"/>
      <c r="F52" s="407"/>
      <c r="G52" s="407"/>
      <c r="H52" s="407"/>
      <c r="I52" s="407"/>
      <c r="J52" s="407"/>
      <c r="K52" s="407"/>
      <c r="L52" s="407"/>
      <c r="M52" s="407"/>
      <c r="N52" s="407"/>
      <c r="O52" s="407"/>
      <c r="P52" s="407"/>
      <c r="Q52" s="407"/>
      <c r="R52" s="407"/>
      <c r="S52" s="407"/>
      <c r="T52" s="407"/>
      <c r="U52" s="407"/>
      <c r="V52" s="407"/>
      <c r="W52" s="407"/>
      <c r="X52" s="407"/>
      <c r="Y52" s="407"/>
      <c r="Z52" s="407"/>
      <c r="AA52" s="407"/>
      <c r="AB52" s="407"/>
      <c r="AC52" s="407"/>
      <c r="AD52" s="407"/>
      <c r="AE52" s="407"/>
      <c r="AF52" s="407"/>
      <c r="AG52" s="407"/>
      <c r="AH52" s="407"/>
      <c r="AI52" s="407"/>
      <c r="AJ52" s="407"/>
      <c r="AK52" s="407"/>
      <c r="AL52" s="407"/>
      <c r="AM52" s="407"/>
      <c r="AN52" s="407"/>
      <c r="AO52" s="407"/>
      <c r="AP52" s="407"/>
      <c r="AQ52" s="407"/>
      <c r="AR52" s="407"/>
      <c r="AS52" s="407"/>
      <c r="AT52" s="407"/>
      <c r="AU52" s="407"/>
      <c r="AV52" s="408"/>
    </row>
    <row r="53" spans="1:48">
      <c r="A53" s="406"/>
      <c r="B53" s="407"/>
      <c r="C53" s="407"/>
      <c r="D53" s="407"/>
      <c r="E53" s="407"/>
      <c r="F53" s="407"/>
      <c r="G53" s="407"/>
      <c r="H53" s="407"/>
      <c r="I53" s="407"/>
      <c r="J53" s="407"/>
      <c r="K53" s="407"/>
      <c r="L53" s="407"/>
      <c r="M53" s="407"/>
      <c r="N53" s="407"/>
      <c r="O53" s="407"/>
      <c r="P53" s="407"/>
      <c r="Q53" s="407"/>
      <c r="R53" s="407"/>
      <c r="S53" s="407"/>
      <c r="T53" s="407"/>
      <c r="U53" s="407"/>
      <c r="V53" s="407"/>
      <c r="W53" s="407"/>
      <c r="X53" s="407"/>
      <c r="Y53" s="407"/>
      <c r="Z53" s="407"/>
      <c r="AA53" s="407"/>
      <c r="AB53" s="407"/>
      <c r="AC53" s="407"/>
      <c r="AD53" s="407"/>
      <c r="AE53" s="407"/>
      <c r="AF53" s="407"/>
      <c r="AG53" s="407"/>
      <c r="AH53" s="407"/>
      <c r="AI53" s="407"/>
      <c r="AJ53" s="407"/>
      <c r="AK53" s="407"/>
      <c r="AL53" s="407"/>
      <c r="AM53" s="407"/>
      <c r="AN53" s="407"/>
      <c r="AO53" s="407"/>
      <c r="AP53" s="407"/>
      <c r="AQ53" s="407"/>
      <c r="AR53" s="407"/>
      <c r="AS53" s="407"/>
      <c r="AT53" s="407"/>
      <c r="AU53" s="407"/>
      <c r="AV53" s="408"/>
    </row>
    <row r="54" spans="1:48">
      <c r="A54" s="406"/>
      <c r="B54" s="407"/>
      <c r="C54" s="407"/>
      <c r="D54" s="407"/>
      <c r="E54" s="407"/>
      <c r="F54" s="407"/>
      <c r="G54" s="407"/>
      <c r="H54" s="407"/>
      <c r="I54" s="407"/>
      <c r="J54" s="407"/>
      <c r="K54" s="407"/>
      <c r="L54" s="407"/>
      <c r="M54" s="407"/>
      <c r="N54" s="407"/>
      <c r="O54" s="407"/>
      <c r="P54" s="407"/>
      <c r="Q54" s="407"/>
      <c r="R54" s="407"/>
      <c r="S54" s="407"/>
      <c r="T54" s="407"/>
      <c r="U54" s="407"/>
      <c r="V54" s="407"/>
      <c r="W54" s="407"/>
      <c r="X54" s="407"/>
      <c r="Y54" s="407"/>
      <c r="Z54" s="407"/>
      <c r="AA54" s="407"/>
      <c r="AB54" s="407"/>
      <c r="AC54" s="407"/>
      <c r="AD54" s="407"/>
      <c r="AE54" s="407"/>
      <c r="AF54" s="407"/>
      <c r="AG54" s="407"/>
      <c r="AH54" s="407"/>
      <c r="AI54" s="407"/>
      <c r="AJ54" s="407"/>
      <c r="AK54" s="407"/>
      <c r="AL54" s="407"/>
      <c r="AM54" s="407"/>
      <c r="AN54" s="407"/>
      <c r="AO54" s="407"/>
      <c r="AP54" s="407"/>
      <c r="AQ54" s="407"/>
      <c r="AR54" s="407"/>
      <c r="AS54" s="407"/>
      <c r="AT54" s="407"/>
      <c r="AU54" s="407"/>
      <c r="AV54" s="408"/>
    </row>
    <row r="55" spans="1:48">
      <c r="A55" s="406"/>
      <c r="B55" s="407"/>
      <c r="C55" s="407"/>
      <c r="D55" s="407"/>
      <c r="E55" s="407"/>
      <c r="F55" s="407"/>
      <c r="G55" s="407"/>
      <c r="H55" s="407"/>
      <c r="I55" s="407"/>
      <c r="J55" s="407"/>
      <c r="K55" s="407"/>
      <c r="L55" s="407"/>
      <c r="M55" s="407"/>
      <c r="N55" s="407"/>
      <c r="O55" s="407"/>
      <c r="P55" s="407"/>
      <c r="Q55" s="407"/>
      <c r="R55" s="407"/>
      <c r="S55" s="407"/>
      <c r="T55" s="407"/>
      <c r="U55" s="407"/>
      <c r="V55" s="407"/>
      <c r="W55" s="407"/>
      <c r="X55" s="407"/>
      <c r="Y55" s="407"/>
      <c r="Z55" s="407"/>
      <c r="AA55" s="407"/>
      <c r="AB55" s="407"/>
      <c r="AC55" s="407"/>
      <c r="AD55" s="407"/>
      <c r="AE55" s="407"/>
      <c r="AF55" s="407"/>
      <c r="AG55" s="407"/>
      <c r="AH55" s="407"/>
      <c r="AI55" s="407"/>
      <c r="AJ55" s="407"/>
      <c r="AK55" s="407"/>
      <c r="AL55" s="407"/>
      <c r="AM55" s="407"/>
      <c r="AN55" s="407"/>
      <c r="AO55" s="407"/>
      <c r="AP55" s="407"/>
      <c r="AQ55" s="407"/>
      <c r="AR55" s="407"/>
      <c r="AS55" s="407"/>
      <c r="AT55" s="407"/>
      <c r="AU55" s="407"/>
      <c r="AV55" s="408"/>
    </row>
    <row r="56" spans="1:48">
      <c r="A56" s="406"/>
      <c r="B56" s="407"/>
      <c r="C56" s="407"/>
      <c r="D56" s="407"/>
      <c r="E56" s="407"/>
      <c r="F56" s="407"/>
      <c r="G56" s="407"/>
      <c r="H56" s="407"/>
      <c r="I56" s="407"/>
      <c r="J56" s="407"/>
      <c r="K56" s="407"/>
      <c r="L56" s="407"/>
      <c r="M56" s="407"/>
      <c r="N56" s="407"/>
      <c r="O56" s="407"/>
      <c r="P56" s="407"/>
      <c r="Q56" s="407"/>
      <c r="R56" s="407"/>
      <c r="S56" s="407"/>
      <c r="T56" s="407"/>
      <c r="U56" s="407"/>
      <c r="V56" s="407"/>
      <c r="W56" s="407"/>
      <c r="X56" s="407"/>
      <c r="Y56" s="407"/>
      <c r="Z56" s="407"/>
      <c r="AA56" s="407"/>
      <c r="AB56" s="407"/>
      <c r="AC56" s="407"/>
      <c r="AD56" s="407"/>
      <c r="AE56" s="407"/>
      <c r="AF56" s="407"/>
      <c r="AG56" s="407"/>
      <c r="AH56" s="407"/>
      <c r="AI56" s="407"/>
      <c r="AJ56" s="407"/>
      <c r="AK56" s="407"/>
      <c r="AL56" s="407"/>
      <c r="AM56" s="407"/>
      <c r="AN56" s="407"/>
      <c r="AO56" s="407"/>
      <c r="AP56" s="407"/>
      <c r="AQ56" s="407"/>
      <c r="AR56" s="407"/>
      <c r="AS56" s="407"/>
      <c r="AT56" s="407"/>
      <c r="AU56" s="407"/>
      <c r="AV56" s="408"/>
    </row>
    <row r="57" spans="1:48">
      <c r="A57" s="406"/>
      <c r="B57" s="407"/>
      <c r="C57" s="407"/>
      <c r="D57" s="407"/>
      <c r="E57" s="407"/>
      <c r="F57" s="407"/>
      <c r="G57" s="407"/>
      <c r="H57" s="407"/>
      <c r="I57" s="407"/>
      <c r="J57" s="407"/>
      <c r="K57" s="407"/>
      <c r="L57" s="407"/>
      <c r="M57" s="407"/>
      <c r="N57" s="407"/>
      <c r="O57" s="407"/>
      <c r="P57" s="407"/>
      <c r="Q57" s="407"/>
      <c r="R57" s="407"/>
      <c r="S57" s="407"/>
      <c r="T57" s="407"/>
      <c r="U57" s="407"/>
      <c r="V57" s="407"/>
      <c r="W57" s="407"/>
      <c r="X57" s="407"/>
      <c r="Y57" s="407"/>
      <c r="Z57" s="407"/>
      <c r="AA57" s="407"/>
      <c r="AB57" s="407"/>
      <c r="AC57" s="407"/>
      <c r="AD57" s="407"/>
      <c r="AE57" s="407"/>
      <c r="AF57" s="407"/>
      <c r="AG57" s="407"/>
      <c r="AH57" s="407"/>
      <c r="AI57" s="407"/>
      <c r="AJ57" s="407"/>
      <c r="AK57" s="407"/>
      <c r="AL57" s="407"/>
      <c r="AM57" s="407"/>
      <c r="AN57" s="407"/>
      <c r="AO57" s="407"/>
      <c r="AP57" s="407"/>
      <c r="AQ57" s="407"/>
      <c r="AR57" s="407"/>
      <c r="AS57" s="407"/>
      <c r="AT57" s="407"/>
      <c r="AU57" s="407"/>
      <c r="AV57" s="408"/>
    </row>
    <row r="58" spans="1:48">
      <c r="A58" s="406"/>
      <c r="B58" s="407"/>
      <c r="C58" s="407"/>
      <c r="D58" s="407"/>
      <c r="E58" s="407"/>
      <c r="F58" s="407"/>
      <c r="G58" s="407"/>
      <c r="H58" s="407"/>
      <c r="I58" s="407"/>
      <c r="J58" s="407"/>
      <c r="K58" s="407"/>
      <c r="L58" s="407"/>
      <c r="M58" s="407"/>
      <c r="N58" s="407"/>
      <c r="O58" s="407"/>
      <c r="P58" s="407"/>
      <c r="Q58" s="407"/>
      <c r="R58" s="407"/>
      <c r="S58" s="407"/>
      <c r="T58" s="407"/>
      <c r="U58" s="407"/>
      <c r="V58" s="407"/>
      <c r="W58" s="407"/>
      <c r="X58" s="407"/>
      <c r="Y58" s="407"/>
      <c r="Z58" s="407"/>
      <c r="AA58" s="407"/>
      <c r="AB58" s="407"/>
      <c r="AC58" s="407"/>
      <c r="AD58" s="407"/>
      <c r="AE58" s="407"/>
      <c r="AF58" s="407"/>
      <c r="AG58" s="407"/>
      <c r="AH58" s="407"/>
      <c r="AI58" s="407"/>
      <c r="AJ58" s="407"/>
      <c r="AK58" s="407"/>
      <c r="AL58" s="407"/>
      <c r="AM58" s="407"/>
      <c r="AN58" s="407"/>
      <c r="AO58" s="407"/>
      <c r="AP58" s="407"/>
      <c r="AQ58" s="407"/>
      <c r="AR58" s="407"/>
      <c r="AS58" s="407"/>
      <c r="AT58" s="407"/>
      <c r="AU58" s="407"/>
      <c r="AV58" s="408"/>
    </row>
    <row r="59" spans="1:48">
      <c r="A59" s="406"/>
      <c r="B59" s="407"/>
      <c r="C59" s="407"/>
      <c r="D59" s="407"/>
      <c r="E59" s="407"/>
      <c r="F59" s="407"/>
      <c r="G59" s="407"/>
      <c r="H59" s="407"/>
      <c r="I59" s="407"/>
      <c r="J59" s="407"/>
      <c r="K59" s="407"/>
      <c r="L59" s="407"/>
      <c r="M59" s="407"/>
      <c r="N59" s="407"/>
      <c r="O59" s="407"/>
      <c r="P59" s="407"/>
      <c r="Q59" s="407"/>
      <c r="R59" s="407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7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7"/>
      <c r="AS59" s="407"/>
      <c r="AT59" s="407"/>
      <c r="AU59" s="407"/>
      <c r="AV59" s="408"/>
    </row>
    <row r="60" spans="1:48">
      <c r="A60" s="406"/>
      <c r="B60" s="407"/>
      <c r="C60" s="407"/>
      <c r="D60" s="407"/>
      <c r="E60" s="407"/>
      <c r="F60" s="407"/>
      <c r="G60" s="407"/>
      <c r="H60" s="407"/>
      <c r="I60" s="407"/>
      <c r="J60" s="407"/>
      <c r="K60" s="407"/>
      <c r="L60" s="407"/>
      <c r="M60" s="407"/>
      <c r="N60" s="407"/>
      <c r="O60" s="407"/>
      <c r="P60" s="407"/>
      <c r="Q60" s="407"/>
      <c r="R60" s="407"/>
      <c r="S60" s="407"/>
      <c r="T60" s="407"/>
      <c r="U60" s="407"/>
      <c r="V60" s="407"/>
      <c r="W60" s="407"/>
      <c r="X60" s="407"/>
      <c r="Y60" s="407"/>
      <c r="Z60" s="407"/>
      <c r="AA60" s="407"/>
      <c r="AB60" s="407"/>
      <c r="AC60" s="407"/>
      <c r="AD60" s="407"/>
      <c r="AE60" s="407"/>
      <c r="AF60" s="407"/>
      <c r="AG60" s="407"/>
      <c r="AH60" s="407"/>
      <c r="AI60" s="407"/>
      <c r="AJ60" s="407"/>
      <c r="AK60" s="407"/>
      <c r="AL60" s="407"/>
      <c r="AM60" s="407"/>
      <c r="AN60" s="407"/>
      <c r="AO60" s="407"/>
      <c r="AP60" s="407"/>
      <c r="AQ60" s="407"/>
      <c r="AR60" s="407"/>
      <c r="AS60" s="407"/>
      <c r="AT60" s="407"/>
      <c r="AU60" s="407"/>
      <c r="AV60" s="408"/>
    </row>
    <row r="61" spans="1:48">
      <c r="A61" s="406"/>
      <c r="B61" s="407"/>
      <c r="C61" s="407"/>
      <c r="D61" s="407"/>
      <c r="E61" s="407"/>
      <c r="F61" s="407"/>
      <c r="G61" s="407"/>
      <c r="H61" s="407"/>
      <c r="I61" s="407"/>
      <c r="J61" s="407"/>
      <c r="K61" s="407"/>
      <c r="L61" s="407"/>
      <c r="M61" s="407"/>
      <c r="N61" s="407"/>
      <c r="O61" s="407"/>
      <c r="P61" s="407"/>
      <c r="Q61" s="407"/>
      <c r="R61" s="407"/>
      <c r="S61" s="407"/>
      <c r="T61" s="407"/>
      <c r="U61" s="407"/>
      <c r="V61" s="407"/>
      <c r="W61" s="407"/>
      <c r="X61" s="407"/>
      <c r="Y61" s="407"/>
      <c r="Z61" s="407"/>
      <c r="AA61" s="407"/>
      <c r="AB61" s="407"/>
      <c r="AC61" s="407"/>
      <c r="AD61" s="407"/>
      <c r="AE61" s="407"/>
      <c r="AF61" s="407"/>
      <c r="AG61" s="407"/>
      <c r="AH61" s="407"/>
      <c r="AI61" s="407"/>
      <c r="AJ61" s="407"/>
      <c r="AK61" s="407"/>
      <c r="AL61" s="407"/>
      <c r="AM61" s="407"/>
      <c r="AN61" s="407"/>
      <c r="AO61" s="407"/>
      <c r="AP61" s="407"/>
      <c r="AQ61" s="407"/>
      <c r="AR61" s="407"/>
      <c r="AS61" s="407"/>
      <c r="AT61" s="407"/>
      <c r="AU61" s="407"/>
      <c r="AV61" s="408"/>
    </row>
    <row r="62" spans="1:48">
      <c r="A62" s="406"/>
      <c r="B62" s="407"/>
      <c r="C62" s="407"/>
      <c r="D62" s="407"/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07"/>
      <c r="P62" s="407"/>
      <c r="Q62" s="407"/>
      <c r="R62" s="407"/>
      <c r="S62" s="407"/>
      <c r="T62" s="407"/>
      <c r="U62" s="407"/>
      <c r="V62" s="407"/>
      <c r="W62" s="407"/>
      <c r="X62" s="407"/>
      <c r="Y62" s="407"/>
      <c r="Z62" s="407"/>
      <c r="AA62" s="407"/>
      <c r="AB62" s="407"/>
      <c r="AC62" s="407"/>
      <c r="AD62" s="407"/>
      <c r="AE62" s="407"/>
      <c r="AF62" s="407"/>
      <c r="AG62" s="407"/>
      <c r="AH62" s="407"/>
      <c r="AI62" s="407"/>
      <c r="AJ62" s="407"/>
      <c r="AK62" s="407"/>
      <c r="AL62" s="407"/>
      <c r="AM62" s="407"/>
      <c r="AN62" s="407"/>
      <c r="AO62" s="407"/>
      <c r="AP62" s="407"/>
      <c r="AQ62" s="407"/>
      <c r="AR62" s="407"/>
      <c r="AS62" s="407"/>
      <c r="AT62" s="407"/>
      <c r="AU62" s="407"/>
      <c r="AV62" s="408"/>
    </row>
    <row r="63" spans="1:48">
      <c r="A63" s="406"/>
      <c r="B63" s="407"/>
      <c r="C63" s="407"/>
      <c r="D63" s="407"/>
      <c r="E63" s="407"/>
      <c r="F63" s="407"/>
      <c r="G63" s="407"/>
      <c r="H63" s="407"/>
      <c r="I63" s="407"/>
      <c r="J63" s="407"/>
      <c r="K63" s="407"/>
      <c r="L63" s="407"/>
      <c r="M63" s="407"/>
      <c r="N63" s="407"/>
      <c r="O63" s="407"/>
      <c r="P63" s="407"/>
      <c r="Q63" s="407"/>
      <c r="R63" s="407"/>
      <c r="S63" s="407"/>
      <c r="T63" s="407"/>
      <c r="U63" s="407"/>
      <c r="V63" s="407"/>
      <c r="W63" s="407"/>
      <c r="X63" s="407"/>
      <c r="Y63" s="407"/>
      <c r="Z63" s="407"/>
      <c r="AA63" s="407"/>
      <c r="AB63" s="407"/>
      <c r="AC63" s="407"/>
      <c r="AD63" s="407"/>
      <c r="AE63" s="407"/>
      <c r="AF63" s="407"/>
      <c r="AG63" s="407"/>
      <c r="AH63" s="407"/>
      <c r="AI63" s="407"/>
      <c r="AJ63" s="407"/>
      <c r="AK63" s="407"/>
      <c r="AL63" s="407"/>
      <c r="AM63" s="407"/>
      <c r="AN63" s="407"/>
      <c r="AO63" s="407"/>
      <c r="AP63" s="407"/>
      <c r="AQ63" s="407"/>
      <c r="AR63" s="407"/>
      <c r="AS63" s="407"/>
      <c r="AT63" s="407"/>
      <c r="AU63" s="407"/>
      <c r="AV63" s="408"/>
    </row>
    <row r="64" spans="1:48">
      <c r="A64" s="409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410"/>
      <c r="W64" s="410"/>
      <c r="X64" s="410"/>
      <c r="Y64" s="410"/>
      <c r="Z64" s="410"/>
      <c r="AA64" s="410"/>
      <c r="AB64" s="410"/>
      <c r="AC64" s="410"/>
      <c r="AD64" s="410"/>
      <c r="AE64" s="410"/>
      <c r="AF64" s="410"/>
      <c r="AG64" s="410"/>
      <c r="AH64" s="410"/>
      <c r="AI64" s="410"/>
      <c r="AJ64" s="410"/>
      <c r="AK64" s="410"/>
      <c r="AL64" s="410"/>
      <c r="AM64" s="410"/>
      <c r="AN64" s="410"/>
      <c r="AO64" s="410"/>
      <c r="AP64" s="410"/>
      <c r="AQ64" s="410"/>
      <c r="AR64" s="410"/>
      <c r="AS64" s="410"/>
      <c r="AT64" s="410"/>
      <c r="AU64" s="410"/>
      <c r="AV64" s="411"/>
    </row>
    <row r="65" spans="1:48" ht="11.25" customHeight="1">
      <c r="A65" s="80" t="s">
        <v>75</v>
      </c>
      <c r="B65" s="81"/>
      <c r="C65" s="81"/>
      <c r="D65" s="81"/>
      <c r="E65" s="591"/>
      <c r="F65" s="592"/>
      <c r="G65" s="592"/>
      <c r="H65" s="592"/>
      <c r="I65" s="592"/>
      <c r="J65" s="592"/>
      <c r="K65" s="592"/>
      <c r="L65" s="592"/>
      <c r="M65" s="592"/>
      <c r="N65" s="592"/>
      <c r="O65" s="592"/>
      <c r="P65" s="592"/>
      <c r="Q65" s="592"/>
      <c r="R65" s="592"/>
      <c r="S65" s="592"/>
      <c r="T65" s="592"/>
      <c r="U65" s="592"/>
      <c r="V65" s="592"/>
      <c r="W65" s="592"/>
      <c r="X65" s="592"/>
      <c r="Y65" s="592"/>
      <c r="Z65" s="592"/>
      <c r="AA65" s="592"/>
      <c r="AB65" s="592"/>
      <c r="AC65" s="592"/>
      <c r="AD65" s="592"/>
      <c r="AE65" s="592"/>
      <c r="AF65" s="592"/>
      <c r="AG65" s="592"/>
      <c r="AH65" s="592"/>
      <c r="AI65" s="592"/>
      <c r="AJ65" s="592"/>
      <c r="AK65" s="592"/>
      <c r="AL65" s="592"/>
      <c r="AM65" s="592"/>
      <c r="AN65" s="592"/>
      <c r="AO65" s="592"/>
      <c r="AP65" s="592"/>
      <c r="AQ65" s="592"/>
      <c r="AR65" s="592"/>
      <c r="AS65" s="592"/>
      <c r="AT65" s="592"/>
      <c r="AU65" s="592"/>
      <c r="AV65" s="593"/>
    </row>
    <row r="66" spans="1:48" ht="11.25" customHeight="1">
      <c r="A66" s="82"/>
      <c r="E66" s="594"/>
      <c r="F66" s="595"/>
      <c r="G66" s="595"/>
      <c r="H66" s="595"/>
      <c r="I66" s="595"/>
      <c r="J66" s="595"/>
      <c r="K66" s="595"/>
      <c r="L66" s="595"/>
      <c r="M66" s="595"/>
      <c r="N66" s="595"/>
      <c r="O66" s="595"/>
      <c r="P66" s="595"/>
      <c r="Q66" s="595"/>
      <c r="R66" s="595"/>
      <c r="S66" s="595"/>
      <c r="T66" s="595"/>
      <c r="U66" s="595"/>
      <c r="V66" s="595"/>
      <c r="W66" s="595"/>
      <c r="X66" s="595"/>
      <c r="Y66" s="595"/>
      <c r="Z66" s="595"/>
      <c r="AA66" s="595"/>
      <c r="AB66" s="595"/>
      <c r="AC66" s="595"/>
      <c r="AD66" s="595"/>
      <c r="AE66" s="595"/>
      <c r="AF66" s="595"/>
      <c r="AG66" s="595"/>
      <c r="AH66" s="595"/>
      <c r="AI66" s="595"/>
      <c r="AJ66" s="595"/>
      <c r="AK66" s="595"/>
      <c r="AL66" s="595"/>
      <c r="AM66" s="595"/>
      <c r="AN66" s="595"/>
      <c r="AO66" s="595"/>
      <c r="AP66" s="595"/>
      <c r="AQ66" s="595"/>
      <c r="AR66" s="595"/>
      <c r="AS66" s="595"/>
      <c r="AT66" s="595"/>
      <c r="AU66" s="595"/>
      <c r="AV66" s="596"/>
    </row>
    <row r="67" spans="1:48" ht="11.25" customHeight="1">
      <c r="A67" s="82"/>
      <c r="B67" s="82"/>
      <c r="C67" s="82"/>
      <c r="D67" s="83"/>
      <c r="E67" s="594"/>
      <c r="F67" s="595"/>
      <c r="G67" s="595"/>
      <c r="H67" s="595"/>
      <c r="I67" s="595"/>
      <c r="J67" s="595"/>
      <c r="K67" s="595"/>
      <c r="L67" s="595"/>
      <c r="M67" s="595"/>
      <c r="N67" s="595"/>
      <c r="O67" s="595"/>
      <c r="P67" s="595"/>
      <c r="Q67" s="595"/>
      <c r="R67" s="595"/>
      <c r="S67" s="595"/>
      <c r="T67" s="595"/>
      <c r="U67" s="595"/>
      <c r="V67" s="595"/>
      <c r="W67" s="595"/>
      <c r="X67" s="595"/>
      <c r="Y67" s="595"/>
      <c r="Z67" s="595"/>
      <c r="AA67" s="595"/>
      <c r="AB67" s="595"/>
      <c r="AC67" s="595"/>
      <c r="AD67" s="595"/>
      <c r="AE67" s="595"/>
      <c r="AF67" s="595"/>
      <c r="AG67" s="595"/>
      <c r="AH67" s="595"/>
      <c r="AI67" s="595"/>
      <c r="AJ67" s="595"/>
      <c r="AK67" s="595"/>
      <c r="AL67" s="595"/>
      <c r="AM67" s="595"/>
      <c r="AN67" s="595"/>
      <c r="AO67" s="595"/>
      <c r="AP67" s="595"/>
      <c r="AQ67" s="595"/>
      <c r="AR67" s="595"/>
      <c r="AS67" s="595"/>
      <c r="AT67" s="595"/>
      <c r="AU67" s="595"/>
      <c r="AV67" s="596"/>
    </row>
    <row r="68" spans="1:48" ht="4.5" customHeight="1">
      <c r="A68" s="82"/>
      <c r="B68" s="82"/>
      <c r="C68" s="82"/>
      <c r="D68" s="83"/>
      <c r="E68" s="597"/>
      <c r="F68" s="598"/>
      <c r="G68" s="598"/>
      <c r="H68" s="598"/>
      <c r="I68" s="598"/>
      <c r="J68" s="598"/>
      <c r="K68" s="598"/>
      <c r="L68" s="598"/>
      <c r="M68" s="598"/>
      <c r="N68" s="598"/>
      <c r="O68" s="598"/>
      <c r="P68" s="598"/>
      <c r="Q68" s="598"/>
      <c r="R68" s="598"/>
      <c r="S68" s="598"/>
      <c r="T68" s="598"/>
      <c r="U68" s="598"/>
      <c r="V68" s="598"/>
      <c r="W68" s="598"/>
      <c r="X68" s="598"/>
      <c r="Y68" s="598"/>
      <c r="Z68" s="598"/>
      <c r="AA68" s="598"/>
      <c r="AB68" s="598"/>
      <c r="AC68" s="598"/>
      <c r="AD68" s="598"/>
      <c r="AE68" s="598"/>
      <c r="AF68" s="598"/>
      <c r="AG68" s="598"/>
      <c r="AH68" s="598"/>
      <c r="AI68" s="598"/>
      <c r="AJ68" s="598"/>
      <c r="AK68" s="598"/>
      <c r="AL68" s="598"/>
      <c r="AM68" s="598"/>
      <c r="AN68" s="598"/>
      <c r="AO68" s="598"/>
      <c r="AP68" s="598"/>
      <c r="AQ68" s="598"/>
      <c r="AR68" s="598"/>
      <c r="AS68" s="598"/>
      <c r="AT68" s="598"/>
      <c r="AU68" s="598"/>
      <c r="AV68" s="599"/>
    </row>
    <row r="69" spans="1:48">
      <c r="A69" s="82"/>
    </row>
  </sheetData>
  <mergeCells count="3">
    <mergeCell ref="E65:AV68"/>
    <mergeCell ref="AM5:AS5"/>
    <mergeCell ref="H5:I5"/>
  </mergeCells>
  <phoneticPr fontId="13" type="noConversion"/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>
    <oddHeader>&amp;L&amp;8&amp;Z&amp;F</oddHeader>
    <oddFooter>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indexed="11"/>
  </sheetPr>
  <dimension ref="A1:AM116"/>
  <sheetViews>
    <sheetView showZeros="0" zoomScale="115" workbookViewId="0">
      <selection activeCell="O3" sqref="O3"/>
    </sheetView>
  </sheetViews>
  <sheetFormatPr baseColWidth="10" defaultRowHeight="13.2"/>
  <cols>
    <col min="1" max="1" width="17.109375" customWidth="1"/>
    <col min="2" max="5" width="8.33203125" customWidth="1"/>
    <col min="6" max="7" width="8.5546875" customWidth="1"/>
    <col min="8" max="8" width="14.109375" customWidth="1"/>
    <col min="9" max="13" width="9.5546875" customWidth="1"/>
    <col min="14" max="14" width="9.6640625" customWidth="1"/>
    <col min="16" max="17" width="5.44140625" customWidth="1"/>
    <col min="18" max="21" width="6.6640625" customWidth="1"/>
    <col min="22" max="22" width="5.44140625" customWidth="1"/>
  </cols>
  <sheetData>
    <row r="1" spans="1:39" ht="17.399999999999999">
      <c r="A1" s="91" t="s">
        <v>437</v>
      </c>
      <c r="F1" s="321" t="s">
        <v>74</v>
      </c>
      <c r="G1" s="394" t="str">
        <f>Introduction!B4</f>
        <v>Renan</v>
      </c>
      <c r="H1" s="311"/>
      <c r="K1" s="321" t="s">
        <v>327</v>
      </c>
      <c r="L1" s="397">
        <f>Introduction!B12</f>
        <v>1000</v>
      </c>
      <c r="M1" s="324" t="s">
        <v>486</v>
      </c>
      <c r="N1" s="321" t="s">
        <v>325</v>
      </c>
      <c r="O1" s="322">
        <v>3</v>
      </c>
      <c r="P1" t="s">
        <v>326</v>
      </c>
      <c r="U1" s="324"/>
      <c r="V1" s="8"/>
    </row>
    <row r="2" spans="1:39" ht="4.5" customHeight="1">
      <c r="O2" s="342"/>
      <c r="U2" s="8"/>
      <c r="V2" s="8"/>
    </row>
    <row r="3" spans="1:39" ht="15.6">
      <c r="A3" s="92" t="s">
        <v>438</v>
      </c>
      <c r="B3" s="340" t="str">
        <f>Introduction!B5</f>
        <v>Droit de Renan</v>
      </c>
      <c r="C3" s="341"/>
      <c r="D3" s="341"/>
      <c r="E3" s="341"/>
      <c r="F3" s="341"/>
      <c r="G3" s="341"/>
      <c r="H3" s="341"/>
      <c r="I3" s="6"/>
      <c r="J3" s="321" t="s">
        <v>268</v>
      </c>
      <c r="K3" s="558">
        <f>Introduction!B9</f>
        <v>39912</v>
      </c>
      <c r="L3" s="558"/>
      <c r="N3" s="59" t="s">
        <v>432</v>
      </c>
      <c r="O3" s="322" t="str">
        <f>Introduction!B6</f>
        <v>2  (A + B)</v>
      </c>
      <c r="U3" s="8"/>
      <c r="V3" s="8"/>
      <c r="AF3">
        <v>2</v>
      </c>
    </row>
    <row r="4" spans="1:39" ht="15.6">
      <c r="A4" s="92" t="s">
        <v>417</v>
      </c>
      <c r="B4" s="389">
        <f>Introduction!B7</f>
        <v>0.88</v>
      </c>
      <c r="C4" s="396" t="s">
        <v>481</v>
      </c>
      <c r="D4" s="399">
        <f>I98/B4</f>
        <v>0</v>
      </c>
      <c r="E4" s="390" t="s">
        <v>418</v>
      </c>
      <c r="F4" s="391"/>
      <c r="G4" s="412">
        <f>B98/B4</f>
        <v>0</v>
      </c>
      <c r="H4" s="391" t="s">
        <v>501</v>
      </c>
      <c r="I4" s="402" t="e">
        <f>10000/G4</f>
        <v>#DIV/0!</v>
      </c>
      <c r="J4" s="324" t="s">
        <v>313</v>
      </c>
      <c r="K4" s="400"/>
      <c r="L4" s="324"/>
      <c r="M4" s="413"/>
      <c r="N4" s="157" t="s">
        <v>314</v>
      </c>
      <c r="O4" s="326"/>
      <c r="U4" s="8"/>
      <c r="V4" s="326"/>
    </row>
    <row r="5" spans="1:39" ht="15.6">
      <c r="A5" s="92" t="s">
        <v>440</v>
      </c>
      <c r="B5" s="327"/>
      <c r="C5" s="327"/>
      <c r="D5" s="304"/>
      <c r="E5" s="304"/>
      <c r="F5" s="304"/>
      <c r="G5" s="304"/>
      <c r="H5" s="304"/>
      <c r="I5" s="311"/>
      <c r="J5" s="328"/>
      <c r="K5" s="313"/>
      <c r="L5" s="314"/>
      <c r="M5" s="304"/>
      <c r="N5" s="304"/>
      <c r="O5" s="304"/>
      <c r="U5" s="8"/>
      <c r="V5" s="326"/>
    </row>
    <row r="6" spans="1:39" ht="15.6">
      <c r="A6" s="92"/>
      <c r="B6" s="329"/>
      <c r="C6" s="329"/>
      <c r="D6" s="330"/>
      <c r="E6" s="330"/>
      <c r="F6" s="330"/>
      <c r="G6" s="330"/>
      <c r="H6" s="330"/>
      <c r="I6" s="331"/>
      <c r="J6" s="332"/>
      <c r="K6" s="333"/>
      <c r="L6" s="334"/>
      <c r="M6" s="330"/>
      <c r="N6" s="330"/>
      <c r="O6" s="330"/>
      <c r="U6" s="8"/>
      <c r="V6" s="326"/>
    </row>
    <row r="7" spans="1:39" ht="6" customHeight="1" thickBot="1"/>
    <row r="8" spans="1:39" ht="13.8" thickBot="1">
      <c r="A8" s="73"/>
      <c r="B8" s="540" t="s">
        <v>441</v>
      </c>
      <c r="C8" s="541"/>
      <c r="D8" s="541"/>
      <c r="E8" s="541"/>
      <c r="F8" s="541"/>
      <c r="G8" s="542"/>
      <c r="H8" s="93"/>
      <c r="I8" s="561" t="s">
        <v>442</v>
      </c>
      <c r="J8" s="562"/>
      <c r="K8" s="562"/>
      <c r="L8" s="562"/>
      <c r="M8" s="562"/>
      <c r="N8" s="563"/>
      <c r="O8" s="73"/>
      <c r="W8" s="548" t="s">
        <v>443</v>
      </c>
      <c r="X8" s="549"/>
      <c r="Y8" s="549"/>
      <c r="Z8" s="549"/>
      <c r="AA8" s="550"/>
      <c r="AC8" s="543" t="s">
        <v>444</v>
      </c>
      <c r="AD8" s="544"/>
      <c r="AE8" s="544"/>
      <c r="AF8" s="544"/>
      <c r="AG8" s="545"/>
      <c r="AI8" s="543" t="s">
        <v>445</v>
      </c>
      <c r="AJ8" s="544"/>
      <c r="AK8" s="544"/>
      <c r="AL8" s="544"/>
      <c r="AM8" s="545"/>
    </row>
    <row r="9" spans="1:39" ht="13.8" thickBot="1">
      <c r="A9" s="99" t="s">
        <v>446</v>
      </c>
      <c r="B9" s="97" t="str">
        <f>'Inventaire 1'!B9</f>
        <v>Ep</v>
      </c>
      <c r="C9" s="97" t="str">
        <f>'Inventaire 1'!C9</f>
        <v>Sa</v>
      </c>
      <c r="D9" s="97" t="str">
        <f>'Inventaire 1'!D9</f>
        <v>Secs</v>
      </c>
      <c r="E9" s="97">
        <f>'Inventaire 1'!E9</f>
        <v>0</v>
      </c>
      <c r="F9" s="97">
        <f>'Inventaire 1'!F9</f>
        <v>0</v>
      </c>
      <c r="G9" s="97" t="s">
        <v>449</v>
      </c>
      <c r="H9" s="98"/>
      <c r="I9" s="335" t="str">
        <f t="shared" ref="I9:N9" si="0">B9</f>
        <v>Ep</v>
      </c>
      <c r="J9" s="310" t="str">
        <f t="shared" si="0"/>
        <v>Sa</v>
      </c>
      <c r="K9" s="310" t="str">
        <f t="shared" si="0"/>
        <v>Secs</v>
      </c>
      <c r="L9" s="310">
        <f t="shared" si="0"/>
        <v>0</v>
      </c>
      <c r="M9" s="310">
        <f t="shared" si="0"/>
        <v>0</v>
      </c>
      <c r="N9" s="184" t="str">
        <f t="shared" si="0"/>
        <v>Aut. R.</v>
      </c>
      <c r="O9" s="184" t="s">
        <v>446</v>
      </c>
      <c r="W9" s="100" t="s">
        <v>450</v>
      </c>
      <c r="X9" s="100" t="s">
        <v>451</v>
      </c>
      <c r="Y9" s="101" t="s">
        <v>452</v>
      </c>
      <c r="Z9" s="102" t="s">
        <v>453</v>
      </c>
      <c r="AA9" s="103" t="s">
        <v>454</v>
      </c>
      <c r="AC9" s="104"/>
      <c r="AD9" s="105"/>
      <c r="AE9" s="94" t="s">
        <v>455</v>
      </c>
      <c r="AF9" s="94" t="s">
        <v>456</v>
      </c>
      <c r="AG9" s="95" t="s">
        <v>457</v>
      </c>
      <c r="AH9" s="8"/>
      <c r="AI9" s="104"/>
      <c r="AJ9" s="105"/>
      <c r="AK9" s="94" t="s">
        <v>458</v>
      </c>
      <c r="AL9" s="94" t="s">
        <v>459</v>
      </c>
      <c r="AM9" s="95" t="s">
        <v>460</v>
      </c>
    </row>
    <row r="10" spans="1:39" ht="3.75" customHeight="1">
      <c r="A10" s="108"/>
      <c r="B10" s="97"/>
      <c r="C10" s="97"/>
      <c r="D10" s="97"/>
      <c r="E10" s="97"/>
      <c r="F10" s="97"/>
      <c r="G10" s="97"/>
      <c r="H10" s="316"/>
      <c r="I10" s="108"/>
      <c r="J10" s="108"/>
      <c r="K10" s="108"/>
      <c r="L10" s="108"/>
      <c r="M10" s="108"/>
      <c r="N10" s="108"/>
      <c r="O10" s="109"/>
      <c r="W10" s="110"/>
      <c r="X10" s="110"/>
      <c r="Y10" s="107"/>
      <c r="Z10" s="107"/>
      <c r="AA10" s="111"/>
      <c r="AC10" s="112"/>
      <c r="AD10" s="8"/>
      <c r="AE10" s="8"/>
      <c r="AF10" s="8"/>
      <c r="AG10" s="113"/>
      <c r="AH10" s="8"/>
      <c r="AI10" s="112"/>
      <c r="AJ10" s="8"/>
      <c r="AK10" s="8"/>
      <c r="AL10" s="8"/>
      <c r="AM10" s="113"/>
    </row>
    <row r="11" spans="1:39">
      <c r="A11" s="365">
        <f>'Inventaire 1'!A11</f>
        <v>16</v>
      </c>
      <c r="B11" s="114"/>
      <c r="C11" s="114"/>
      <c r="D11" s="114"/>
      <c r="E11" s="114"/>
      <c r="F11" s="114"/>
      <c r="G11" s="114"/>
      <c r="H11" s="317"/>
      <c r="I11" s="115">
        <f t="shared" ref="I11:N15" si="1">B11*$Z11</f>
        <v>0</v>
      </c>
      <c r="J11" s="115">
        <f t="shared" si="1"/>
        <v>0</v>
      </c>
      <c r="K11" s="115">
        <f t="shared" si="1"/>
        <v>0</v>
      </c>
      <c r="L11" s="115">
        <f t="shared" si="1"/>
        <v>0</v>
      </c>
      <c r="M11" s="115">
        <f t="shared" si="1"/>
        <v>0</v>
      </c>
      <c r="N11" s="115">
        <f t="shared" si="1"/>
        <v>0</v>
      </c>
      <c r="O11" s="371">
        <f>A11</f>
        <v>16</v>
      </c>
      <c r="P11" s="73"/>
      <c r="Q11" s="73"/>
      <c r="R11" s="73"/>
      <c r="S11" s="73"/>
      <c r="V11">
        <v>16</v>
      </c>
      <c r="W11" s="116">
        <v>0.1</v>
      </c>
      <c r="X11" s="116">
        <f>(W11+Y11)/2</f>
        <v>0.125</v>
      </c>
      <c r="Y11" s="116">
        <v>0.15</v>
      </c>
      <c r="Z11" s="116">
        <f>(Y11+AA11)/2</f>
        <v>0.17499999999999999</v>
      </c>
      <c r="AA11" s="117">
        <v>0.2</v>
      </c>
      <c r="AC11" s="118">
        <v>18</v>
      </c>
      <c r="AD11" s="109">
        <v>1</v>
      </c>
      <c r="AE11" s="119">
        <v>0.16500000000000001</v>
      </c>
      <c r="AF11" s="119">
        <v>0.18099999999999999</v>
      </c>
      <c r="AG11" s="120">
        <v>0.18</v>
      </c>
      <c r="AH11" s="8"/>
      <c r="AI11" s="118">
        <v>18</v>
      </c>
      <c r="AJ11" s="109">
        <v>1</v>
      </c>
      <c r="AK11" s="119">
        <v>0.14799999999999999</v>
      </c>
      <c r="AL11" s="119">
        <v>0.15</v>
      </c>
      <c r="AM11" s="120">
        <v>0.15</v>
      </c>
    </row>
    <row r="12" spans="1:39">
      <c r="A12" s="365">
        <f>'Inventaire 1'!A12</f>
        <v>18</v>
      </c>
      <c r="B12" s="114"/>
      <c r="C12" s="114"/>
      <c r="D12" s="114"/>
      <c r="E12" s="114"/>
      <c r="F12" s="114"/>
      <c r="G12" s="114"/>
      <c r="H12" s="318"/>
      <c r="I12" s="115">
        <f t="shared" si="1"/>
        <v>0</v>
      </c>
      <c r="J12" s="115">
        <f t="shared" si="1"/>
        <v>0</v>
      </c>
      <c r="K12" s="115">
        <f t="shared" si="1"/>
        <v>0</v>
      </c>
      <c r="L12" s="115">
        <f t="shared" si="1"/>
        <v>0</v>
      </c>
      <c r="M12" s="115">
        <f t="shared" si="1"/>
        <v>0</v>
      </c>
      <c r="N12" s="115">
        <f t="shared" si="1"/>
        <v>0</v>
      </c>
      <c r="O12" s="371">
        <f>A12</f>
        <v>18</v>
      </c>
      <c r="P12" s="73"/>
      <c r="Q12" s="73"/>
      <c r="R12" s="73"/>
      <c r="S12" s="73"/>
      <c r="V12">
        <v>18</v>
      </c>
      <c r="W12" s="122">
        <v>0.15</v>
      </c>
      <c r="X12" s="122">
        <f>(W12+Y12)/2</f>
        <v>0.17499999999999999</v>
      </c>
      <c r="Y12" s="122">
        <v>0.2</v>
      </c>
      <c r="Z12" s="122">
        <f>(Y12+AA12)/2</f>
        <v>0.25</v>
      </c>
      <c r="AA12" s="123">
        <v>0.3</v>
      </c>
      <c r="AC12" s="124">
        <v>22</v>
      </c>
      <c r="AD12" s="121">
        <v>2</v>
      </c>
      <c r="AE12" s="125">
        <v>0.30199999999999999</v>
      </c>
      <c r="AF12" s="125">
        <v>0.33800000000000002</v>
      </c>
      <c r="AG12" s="126">
        <v>0.35</v>
      </c>
      <c r="AH12" s="8"/>
      <c r="AI12" s="124">
        <v>22</v>
      </c>
      <c r="AJ12" s="121">
        <v>2</v>
      </c>
      <c r="AK12" s="125">
        <v>0.26300000000000001</v>
      </c>
      <c r="AL12" s="125">
        <v>0.26900000000000002</v>
      </c>
      <c r="AM12" s="126">
        <v>0.27600000000000002</v>
      </c>
    </row>
    <row r="13" spans="1:39" ht="13.5" customHeight="1">
      <c r="A13" s="365">
        <f>'Inventaire 1'!A13</f>
        <v>20</v>
      </c>
      <c r="B13" s="114"/>
      <c r="C13" s="114"/>
      <c r="D13" s="114"/>
      <c r="E13" s="114"/>
      <c r="F13" s="114"/>
      <c r="G13" s="114"/>
      <c r="H13" s="318"/>
      <c r="I13" s="115">
        <f t="shared" si="1"/>
        <v>0</v>
      </c>
      <c r="J13" s="115">
        <f t="shared" si="1"/>
        <v>0</v>
      </c>
      <c r="K13" s="115">
        <f t="shared" si="1"/>
        <v>0</v>
      </c>
      <c r="L13" s="115">
        <f t="shared" si="1"/>
        <v>0</v>
      </c>
      <c r="M13" s="115">
        <f t="shared" si="1"/>
        <v>0</v>
      </c>
      <c r="N13" s="115">
        <f t="shared" si="1"/>
        <v>0</v>
      </c>
      <c r="O13" s="371">
        <f>A13</f>
        <v>20</v>
      </c>
      <c r="P13" s="127"/>
      <c r="Q13" s="127"/>
      <c r="R13" s="127"/>
      <c r="S13" s="127"/>
      <c r="V13">
        <v>20</v>
      </c>
      <c r="W13" s="116">
        <v>0.2</v>
      </c>
      <c r="X13" s="116">
        <f>(W13+Y13)/2</f>
        <v>0.22500000000000001</v>
      </c>
      <c r="Y13" s="116">
        <v>0.25</v>
      </c>
      <c r="Z13" s="116">
        <f>(Y13+AA13)/2</f>
        <v>0.32500000000000001</v>
      </c>
      <c r="AA13" s="117">
        <v>0.4</v>
      </c>
      <c r="AC13" s="124">
        <v>26</v>
      </c>
      <c r="AD13" s="121">
        <v>3</v>
      </c>
      <c r="AE13" s="125">
        <v>0.51800000000000002</v>
      </c>
      <c r="AF13" s="125">
        <v>0.56499999999999995</v>
      </c>
      <c r="AG13" s="126">
        <v>0.60499999999999998</v>
      </c>
      <c r="AH13" s="8"/>
      <c r="AI13" s="124">
        <v>26</v>
      </c>
      <c r="AJ13" s="121">
        <v>3</v>
      </c>
      <c r="AK13" s="125">
        <v>0.45</v>
      </c>
      <c r="AL13" s="125">
        <v>0.45700000000000002</v>
      </c>
      <c r="AM13" s="126">
        <v>0.48</v>
      </c>
    </row>
    <row r="14" spans="1:39">
      <c r="A14" s="365">
        <f>'Inventaire 1'!A14</f>
        <v>22</v>
      </c>
      <c r="B14" s="114"/>
      <c r="C14" s="114"/>
      <c r="D14" s="114"/>
      <c r="E14" s="114"/>
      <c r="F14" s="114"/>
      <c r="G14" s="114"/>
      <c r="H14" s="318"/>
      <c r="I14" s="115">
        <f t="shared" si="1"/>
        <v>0</v>
      </c>
      <c r="J14" s="115">
        <f t="shared" si="1"/>
        <v>0</v>
      </c>
      <c r="K14" s="115">
        <f t="shared" si="1"/>
        <v>0</v>
      </c>
      <c r="L14" s="115">
        <f t="shared" si="1"/>
        <v>0</v>
      </c>
      <c r="M14" s="115">
        <f t="shared" si="1"/>
        <v>0</v>
      </c>
      <c r="N14" s="115">
        <f t="shared" si="1"/>
        <v>0</v>
      </c>
      <c r="O14" s="371">
        <f>A14</f>
        <v>22</v>
      </c>
      <c r="P14" s="73"/>
      <c r="Q14" s="73"/>
      <c r="R14" s="73"/>
      <c r="S14" s="73"/>
      <c r="V14">
        <v>22</v>
      </c>
      <c r="W14" s="128">
        <v>0.25</v>
      </c>
      <c r="X14" s="128">
        <f>(W14+Y14)/2</f>
        <v>0.27500000000000002</v>
      </c>
      <c r="Y14" s="128">
        <v>0.3</v>
      </c>
      <c r="Z14" s="128">
        <f>(Y14+AA14)/2</f>
        <v>0.4</v>
      </c>
      <c r="AA14" s="129">
        <v>0.5</v>
      </c>
      <c r="AC14" s="130"/>
      <c r="AD14" s="131"/>
      <c r="AE14" s="131"/>
      <c r="AF14" s="131"/>
      <c r="AG14" s="132"/>
      <c r="AH14" s="8"/>
      <c r="AI14" s="130"/>
      <c r="AJ14" s="131"/>
      <c r="AK14" s="131"/>
      <c r="AL14" s="131"/>
      <c r="AM14" s="132"/>
    </row>
    <row r="15" spans="1:39">
      <c r="A15" s="365">
        <f>'Inventaire 1'!A15</f>
        <v>24</v>
      </c>
      <c r="B15" s="114"/>
      <c r="C15" s="114"/>
      <c r="D15" s="114"/>
      <c r="E15" s="114"/>
      <c r="F15" s="114"/>
      <c r="G15" s="114"/>
      <c r="H15" s="317"/>
      <c r="I15" s="115">
        <f t="shared" si="1"/>
        <v>0</v>
      </c>
      <c r="J15" s="115">
        <f t="shared" si="1"/>
        <v>0</v>
      </c>
      <c r="K15" s="115">
        <f t="shared" si="1"/>
        <v>0</v>
      </c>
      <c r="L15" s="115">
        <f t="shared" si="1"/>
        <v>0</v>
      </c>
      <c r="M15" s="115">
        <f t="shared" si="1"/>
        <v>0</v>
      </c>
      <c r="N15" s="115">
        <f t="shared" si="1"/>
        <v>0</v>
      </c>
      <c r="O15" s="371">
        <f>A15</f>
        <v>24</v>
      </c>
      <c r="P15" s="73"/>
      <c r="Q15" s="73"/>
      <c r="R15" s="73"/>
      <c r="S15" s="73"/>
      <c r="V15">
        <v>24</v>
      </c>
      <c r="W15" s="116">
        <v>0.3</v>
      </c>
      <c r="X15" s="116">
        <f>(W15+Y15)/2</f>
        <v>0.35</v>
      </c>
      <c r="Y15" s="116">
        <v>0.4</v>
      </c>
      <c r="Z15" s="116">
        <f>(Y15+AA15)/2</f>
        <v>0.5</v>
      </c>
      <c r="AA15" s="117">
        <v>0.6</v>
      </c>
      <c r="AC15" s="130"/>
      <c r="AD15" s="131"/>
      <c r="AE15" s="131"/>
      <c r="AF15" s="131"/>
      <c r="AG15" s="132"/>
      <c r="AH15" s="8"/>
      <c r="AI15" s="130"/>
      <c r="AJ15" s="131"/>
      <c r="AK15" s="131"/>
      <c r="AL15" s="131"/>
      <c r="AM15" s="132"/>
    </row>
    <row r="16" spans="1:39" ht="3" customHeight="1" thickBot="1">
      <c r="A16" s="368"/>
      <c r="B16" s="133"/>
      <c r="C16" s="133"/>
      <c r="D16" s="133"/>
      <c r="E16" s="133"/>
      <c r="F16" s="133"/>
      <c r="G16" s="133"/>
      <c r="H16" s="318"/>
      <c r="I16" s="135"/>
      <c r="J16" s="135"/>
      <c r="K16" s="135"/>
      <c r="L16" s="135"/>
      <c r="M16" s="135"/>
      <c r="N16" s="136">
        <f>F16*H16</f>
        <v>0</v>
      </c>
      <c r="O16" s="372">
        <v>24</v>
      </c>
      <c r="P16" s="73"/>
      <c r="Q16" s="73"/>
      <c r="R16" s="73"/>
      <c r="S16" s="73"/>
      <c r="W16" s="134"/>
      <c r="X16" s="134"/>
      <c r="Y16" s="134"/>
      <c r="Z16" s="134"/>
      <c r="AA16" s="137"/>
      <c r="AC16" s="112"/>
      <c r="AD16" s="8"/>
      <c r="AE16" s="8"/>
      <c r="AF16" s="8"/>
      <c r="AG16" s="113"/>
      <c r="AH16" s="8"/>
      <c r="AI16" s="112"/>
      <c r="AJ16" s="8"/>
      <c r="AK16" s="8"/>
      <c r="AL16" s="8"/>
      <c r="AM16" s="113"/>
    </row>
    <row r="17" spans="1:39" ht="2.25" customHeight="1">
      <c r="A17" s="365"/>
      <c r="B17" s="138"/>
      <c r="C17" s="139"/>
      <c r="D17" s="139"/>
      <c r="E17" s="139"/>
      <c r="F17" s="139"/>
      <c r="G17" s="139"/>
      <c r="H17" s="318"/>
      <c r="I17" s="141"/>
      <c r="J17" s="141"/>
      <c r="K17" s="141"/>
      <c r="L17" s="141"/>
      <c r="M17" s="141"/>
      <c r="N17" s="141"/>
      <c r="O17" s="373"/>
      <c r="P17" s="73"/>
      <c r="Q17" s="73"/>
      <c r="R17" s="73"/>
      <c r="S17" s="73"/>
      <c r="W17" s="140"/>
      <c r="X17" s="140"/>
      <c r="Y17" s="140"/>
      <c r="Z17" s="140"/>
      <c r="AA17" s="142"/>
      <c r="AC17" s="112"/>
      <c r="AD17" s="8"/>
      <c r="AE17" s="8"/>
      <c r="AF17" s="8"/>
      <c r="AG17" s="113"/>
      <c r="AH17" s="8"/>
      <c r="AI17" s="112"/>
      <c r="AJ17" s="8"/>
      <c r="AK17" s="8"/>
      <c r="AL17" s="8"/>
      <c r="AM17" s="113"/>
    </row>
    <row r="18" spans="1:39">
      <c r="A18" s="365">
        <f>'Inventaire 1'!A18</f>
        <v>26</v>
      </c>
      <c r="B18" s="143"/>
      <c r="C18" s="143"/>
      <c r="D18" s="143"/>
      <c r="E18" s="143"/>
      <c r="F18" s="143"/>
      <c r="G18" s="143"/>
      <c r="H18" s="318"/>
      <c r="I18" s="115">
        <f t="shared" ref="I18:I45" si="2">B18*$Z18</f>
        <v>0</v>
      </c>
      <c r="J18" s="115">
        <f t="shared" ref="J18:J45" si="3">C18*$Z18</f>
        <v>0</v>
      </c>
      <c r="K18" s="115">
        <f t="shared" ref="K18:K45" si="4">D18*$Z18</f>
        <v>0</v>
      </c>
      <c r="L18" s="115">
        <f t="shared" ref="L18:L45" si="5">E18*$Z18</f>
        <v>0</v>
      </c>
      <c r="M18" s="115">
        <f t="shared" ref="M18:M45" si="6">F18*$Z18</f>
        <v>0</v>
      </c>
      <c r="N18" s="115">
        <f t="shared" ref="N18:N45" si="7">G18*$Z18</f>
        <v>0</v>
      </c>
      <c r="O18" s="371">
        <f t="shared" ref="O18:O45" si="8">A18</f>
        <v>26</v>
      </c>
      <c r="P18" s="73"/>
      <c r="Q18" s="73"/>
      <c r="R18" s="73"/>
      <c r="S18" s="73"/>
      <c r="V18">
        <v>26</v>
      </c>
      <c r="W18" s="122">
        <v>0.35</v>
      </c>
      <c r="X18" s="122">
        <f t="shared" ref="X18:X45" si="9">(W18+Y18)/2</f>
        <v>0.42499999999999999</v>
      </c>
      <c r="Y18" s="122">
        <v>0.5</v>
      </c>
      <c r="Z18" s="122">
        <f t="shared" ref="Z18:Z45" si="10">(Y18+AA18)/2</f>
        <v>0.6</v>
      </c>
      <c r="AA18" s="123">
        <v>0.7</v>
      </c>
      <c r="AC18" s="124">
        <v>30</v>
      </c>
      <c r="AD18" s="121">
        <v>4</v>
      </c>
      <c r="AE18" s="125">
        <v>0.71399999999999997</v>
      </c>
      <c r="AF18" s="125">
        <v>0.80900000000000005</v>
      </c>
      <c r="AG18" s="126">
        <v>0.89600000000000002</v>
      </c>
      <c r="AH18" s="8"/>
      <c r="AI18" s="124">
        <v>30</v>
      </c>
      <c r="AJ18" s="121">
        <v>4</v>
      </c>
      <c r="AK18" s="125">
        <v>0.66600000000000004</v>
      </c>
      <c r="AL18" s="125">
        <v>0.72299999999999998</v>
      </c>
      <c r="AM18" s="126">
        <v>0.78500000000000003</v>
      </c>
    </row>
    <row r="19" spans="1:39">
      <c r="A19" s="365">
        <f>'Inventaire 1'!A19</f>
        <v>28</v>
      </c>
      <c r="B19" s="144"/>
      <c r="C19" s="144"/>
      <c r="D19" s="144"/>
      <c r="E19" s="144"/>
      <c r="F19" s="144"/>
      <c r="G19" s="144"/>
      <c r="H19" s="318"/>
      <c r="I19" s="115">
        <f t="shared" si="2"/>
        <v>0</v>
      </c>
      <c r="J19" s="115">
        <f t="shared" si="3"/>
        <v>0</v>
      </c>
      <c r="K19" s="115">
        <f t="shared" si="4"/>
        <v>0</v>
      </c>
      <c r="L19" s="115">
        <f t="shared" si="5"/>
        <v>0</v>
      </c>
      <c r="M19" s="115">
        <f t="shared" si="6"/>
        <v>0</v>
      </c>
      <c r="N19" s="115">
        <f t="shared" si="7"/>
        <v>0</v>
      </c>
      <c r="O19" s="371">
        <f t="shared" si="8"/>
        <v>28</v>
      </c>
      <c r="P19" s="73"/>
      <c r="Q19" s="73"/>
      <c r="R19" s="73"/>
      <c r="S19" s="324"/>
      <c r="V19">
        <v>28</v>
      </c>
      <c r="W19" s="116">
        <v>0.45</v>
      </c>
      <c r="X19" s="116">
        <f t="shared" si="9"/>
        <v>0.52500000000000002</v>
      </c>
      <c r="Y19" s="116">
        <v>0.6</v>
      </c>
      <c r="Z19" s="116">
        <f t="shared" si="10"/>
        <v>0.72499999999999998</v>
      </c>
      <c r="AA19" s="117">
        <v>0.85</v>
      </c>
      <c r="AC19" s="124">
        <v>34</v>
      </c>
      <c r="AD19" s="121">
        <v>5</v>
      </c>
      <c r="AE19" s="125">
        <v>0.93700000000000006</v>
      </c>
      <c r="AF19" s="125">
        <v>1.0840000000000001</v>
      </c>
      <c r="AG19" s="126">
        <v>1.2230000000000001</v>
      </c>
      <c r="AH19" s="8"/>
      <c r="AI19" s="124">
        <v>34</v>
      </c>
      <c r="AJ19" s="121">
        <v>5</v>
      </c>
      <c r="AK19" s="125">
        <v>0.91800000000000004</v>
      </c>
      <c r="AL19" s="125">
        <v>1.0329999999999999</v>
      </c>
      <c r="AM19" s="126">
        <v>1.1519999999999999</v>
      </c>
    </row>
    <row r="20" spans="1:39">
      <c r="A20" s="365">
        <f>'Inventaire 1'!A20</f>
        <v>30</v>
      </c>
      <c r="B20" s="144"/>
      <c r="C20" s="144"/>
      <c r="D20" s="144"/>
      <c r="E20" s="144"/>
      <c r="F20" s="144"/>
      <c r="G20" s="144"/>
      <c r="H20" s="318"/>
      <c r="I20" s="115">
        <f t="shared" si="2"/>
        <v>0</v>
      </c>
      <c r="J20" s="115">
        <f t="shared" si="3"/>
        <v>0</v>
      </c>
      <c r="K20" s="115">
        <f t="shared" si="4"/>
        <v>0</v>
      </c>
      <c r="L20" s="115">
        <f t="shared" si="5"/>
        <v>0</v>
      </c>
      <c r="M20" s="115">
        <f t="shared" si="6"/>
        <v>0</v>
      </c>
      <c r="N20" s="115">
        <f t="shared" si="7"/>
        <v>0</v>
      </c>
      <c r="O20" s="371">
        <f t="shared" si="8"/>
        <v>30</v>
      </c>
      <c r="P20" s="73"/>
      <c r="Q20" s="73"/>
      <c r="R20" s="73"/>
      <c r="S20" s="73"/>
      <c r="V20">
        <v>30</v>
      </c>
      <c r="W20" s="116">
        <v>0.55000000000000004</v>
      </c>
      <c r="X20" s="116">
        <f t="shared" si="9"/>
        <v>0.625</v>
      </c>
      <c r="Y20" s="116">
        <v>0.7</v>
      </c>
      <c r="Z20" s="116">
        <f t="shared" si="10"/>
        <v>0.85</v>
      </c>
      <c r="AA20" s="117">
        <v>1</v>
      </c>
      <c r="AC20" s="124">
        <v>38</v>
      </c>
      <c r="AD20" s="121">
        <v>6</v>
      </c>
      <c r="AE20" s="125">
        <v>1.1859999999999999</v>
      </c>
      <c r="AF20" s="125">
        <v>1.39</v>
      </c>
      <c r="AG20" s="126">
        <v>1.587</v>
      </c>
      <c r="AH20" s="8"/>
      <c r="AI20" s="124">
        <v>38</v>
      </c>
      <c r="AJ20" s="121">
        <v>6</v>
      </c>
      <c r="AK20" s="125">
        <v>1.2070000000000001</v>
      </c>
      <c r="AL20" s="125">
        <v>1.3859999999999999</v>
      </c>
      <c r="AM20" s="126">
        <v>1.57</v>
      </c>
    </row>
    <row r="21" spans="1:39">
      <c r="A21" s="365">
        <f>'Inventaire 1'!A21</f>
        <v>32</v>
      </c>
      <c r="B21" s="144"/>
      <c r="C21" s="144"/>
      <c r="D21" s="144"/>
      <c r="E21" s="144"/>
      <c r="F21" s="144"/>
      <c r="G21" s="144"/>
      <c r="H21" s="318"/>
      <c r="I21" s="115">
        <f t="shared" si="2"/>
        <v>0</v>
      </c>
      <c r="J21" s="115">
        <f t="shared" si="3"/>
        <v>0</v>
      </c>
      <c r="K21" s="115">
        <f t="shared" si="4"/>
        <v>0</v>
      </c>
      <c r="L21" s="115">
        <f t="shared" si="5"/>
        <v>0</v>
      </c>
      <c r="M21" s="115">
        <f t="shared" si="6"/>
        <v>0</v>
      </c>
      <c r="N21" s="115">
        <f t="shared" si="7"/>
        <v>0</v>
      </c>
      <c r="O21" s="371">
        <f t="shared" si="8"/>
        <v>32</v>
      </c>
      <c r="P21" s="73"/>
      <c r="Q21" s="73"/>
      <c r="R21" s="73"/>
      <c r="S21" s="73"/>
      <c r="V21">
        <v>32</v>
      </c>
      <c r="W21" s="116">
        <v>0.65</v>
      </c>
      <c r="X21" s="116">
        <f t="shared" si="9"/>
        <v>0.72500000000000009</v>
      </c>
      <c r="Y21" s="116">
        <v>0.8</v>
      </c>
      <c r="Z21" s="116">
        <f t="shared" si="10"/>
        <v>0.97499999999999998</v>
      </c>
      <c r="AA21" s="117">
        <v>1.1499999999999999</v>
      </c>
      <c r="AC21" s="124">
        <v>42</v>
      </c>
      <c r="AD21" s="121">
        <v>7</v>
      </c>
      <c r="AE21" s="125">
        <v>1.4630000000000001</v>
      </c>
      <c r="AF21" s="125">
        <v>1.728</v>
      </c>
      <c r="AG21" s="126">
        <v>1.9890000000000001</v>
      </c>
      <c r="AH21" s="8"/>
      <c r="AI21" s="124">
        <v>42</v>
      </c>
      <c r="AJ21" s="121">
        <v>7</v>
      </c>
      <c r="AK21" s="125">
        <v>1.5309999999999999</v>
      </c>
      <c r="AL21" s="125">
        <v>1.782</v>
      </c>
      <c r="AM21" s="126">
        <v>2.0369999999999999</v>
      </c>
    </row>
    <row r="22" spans="1:39">
      <c r="A22" s="365">
        <f>'Inventaire 1'!A22</f>
        <v>34</v>
      </c>
      <c r="B22" s="144"/>
      <c r="C22" s="144"/>
      <c r="D22" s="144"/>
      <c r="E22" s="144"/>
      <c r="F22" s="144"/>
      <c r="G22" s="144"/>
      <c r="H22" s="318"/>
      <c r="I22" s="115">
        <f t="shared" si="2"/>
        <v>0</v>
      </c>
      <c r="J22" s="115">
        <f t="shared" si="3"/>
        <v>0</v>
      </c>
      <c r="K22" s="115">
        <f t="shared" si="4"/>
        <v>0</v>
      </c>
      <c r="L22" s="115">
        <f t="shared" si="5"/>
        <v>0</v>
      </c>
      <c r="M22" s="115">
        <f t="shared" si="6"/>
        <v>0</v>
      </c>
      <c r="N22" s="115">
        <f t="shared" si="7"/>
        <v>0</v>
      </c>
      <c r="O22" s="371">
        <f t="shared" si="8"/>
        <v>34</v>
      </c>
      <c r="P22" s="73"/>
      <c r="Q22" s="73"/>
      <c r="R22" s="73"/>
      <c r="S22" s="73"/>
      <c r="V22">
        <v>34</v>
      </c>
      <c r="W22" s="116">
        <v>0.75</v>
      </c>
      <c r="X22" s="116">
        <f t="shared" si="9"/>
        <v>0.85</v>
      </c>
      <c r="Y22" s="116">
        <v>0.95</v>
      </c>
      <c r="Z22" s="116">
        <f t="shared" si="10"/>
        <v>1.125</v>
      </c>
      <c r="AA22" s="117">
        <v>1.3</v>
      </c>
      <c r="AC22" s="124">
        <v>46</v>
      </c>
      <c r="AD22" s="121">
        <v>8</v>
      </c>
      <c r="AE22" s="125">
        <v>1.7669999999999999</v>
      </c>
      <c r="AF22" s="125">
        <v>2.097</v>
      </c>
      <c r="AG22" s="126">
        <v>2.4279999999999999</v>
      </c>
      <c r="AH22" s="8"/>
      <c r="AI22" s="124">
        <v>46</v>
      </c>
      <c r="AJ22" s="121">
        <v>8</v>
      </c>
      <c r="AK22" s="125">
        <v>1.893</v>
      </c>
      <c r="AL22" s="125">
        <v>2.2210000000000001</v>
      </c>
      <c r="AM22" s="126">
        <v>2.5550000000000002</v>
      </c>
    </row>
    <row r="23" spans="1:39">
      <c r="A23" s="365">
        <f>'Inventaire 1'!A23</f>
        <v>36</v>
      </c>
      <c r="B23" s="144"/>
      <c r="C23" s="144"/>
      <c r="D23" s="144"/>
      <c r="E23" s="144"/>
      <c r="F23" s="144"/>
      <c r="G23" s="144"/>
      <c r="H23" s="318"/>
      <c r="I23" s="115">
        <f t="shared" si="2"/>
        <v>0</v>
      </c>
      <c r="J23" s="115">
        <f t="shared" si="3"/>
        <v>0</v>
      </c>
      <c r="K23" s="115">
        <f t="shared" si="4"/>
        <v>0</v>
      </c>
      <c r="L23" s="115">
        <f t="shared" si="5"/>
        <v>0</v>
      </c>
      <c r="M23" s="115">
        <f t="shared" si="6"/>
        <v>0</v>
      </c>
      <c r="N23" s="115">
        <f t="shared" si="7"/>
        <v>0</v>
      </c>
      <c r="O23" s="371">
        <f t="shared" si="8"/>
        <v>36</v>
      </c>
      <c r="P23" s="73"/>
      <c r="Q23" s="73"/>
      <c r="R23" s="73"/>
      <c r="S23" s="73"/>
      <c r="V23">
        <v>36</v>
      </c>
      <c r="W23" s="116">
        <v>0.85</v>
      </c>
      <c r="X23" s="116">
        <f t="shared" si="9"/>
        <v>0.97500000000000009</v>
      </c>
      <c r="Y23" s="116">
        <v>1.1000000000000001</v>
      </c>
      <c r="Z23" s="116">
        <f t="shared" si="10"/>
        <v>1.2749999999999999</v>
      </c>
      <c r="AA23" s="117">
        <v>1.45</v>
      </c>
      <c r="AC23" s="124">
        <v>50</v>
      </c>
      <c r="AD23" s="121">
        <v>9</v>
      </c>
      <c r="AE23" s="125">
        <v>2.0979999999999999</v>
      </c>
      <c r="AF23" s="125">
        <v>2.4980000000000002</v>
      </c>
      <c r="AG23" s="126">
        <v>2.903</v>
      </c>
      <c r="AH23" s="8"/>
      <c r="AI23" s="124">
        <v>50</v>
      </c>
      <c r="AJ23" s="121">
        <v>9</v>
      </c>
      <c r="AK23" s="125">
        <v>2.29</v>
      </c>
      <c r="AL23" s="125">
        <v>2.7040000000000002</v>
      </c>
      <c r="AM23" s="126">
        <v>3.1230000000000002</v>
      </c>
    </row>
    <row r="24" spans="1:39">
      <c r="A24" s="365">
        <f>'Inventaire 1'!A24</f>
        <v>38</v>
      </c>
      <c r="B24" s="144"/>
      <c r="C24" s="144"/>
      <c r="D24" s="144"/>
      <c r="E24" s="144"/>
      <c r="F24" s="144"/>
      <c r="G24" s="144"/>
      <c r="H24" s="318"/>
      <c r="I24" s="115">
        <f t="shared" si="2"/>
        <v>0</v>
      </c>
      <c r="J24" s="115">
        <f t="shared" si="3"/>
        <v>0</v>
      </c>
      <c r="K24" s="115">
        <f t="shared" si="4"/>
        <v>0</v>
      </c>
      <c r="L24" s="115">
        <f t="shared" si="5"/>
        <v>0</v>
      </c>
      <c r="M24" s="115">
        <f t="shared" si="6"/>
        <v>0</v>
      </c>
      <c r="N24" s="115">
        <f t="shared" si="7"/>
        <v>0</v>
      </c>
      <c r="O24" s="371">
        <f t="shared" si="8"/>
        <v>38</v>
      </c>
      <c r="P24" s="73"/>
      <c r="Q24" s="73"/>
      <c r="R24" s="73"/>
      <c r="S24" s="73"/>
      <c r="V24">
        <v>38</v>
      </c>
      <c r="W24" s="116">
        <v>1</v>
      </c>
      <c r="X24" s="116">
        <f t="shared" si="9"/>
        <v>1.125</v>
      </c>
      <c r="Y24" s="116">
        <v>1.25</v>
      </c>
      <c r="Z24" s="116">
        <f t="shared" si="10"/>
        <v>1.45</v>
      </c>
      <c r="AA24" s="117">
        <v>1.65</v>
      </c>
      <c r="AC24" s="124">
        <v>54</v>
      </c>
      <c r="AD24" s="121">
        <v>10</v>
      </c>
      <c r="AE24" s="125">
        <v>2.456</v>
      </c>
      <c r="AF24" s="125">
        <v>2.9289999999999998</v>
      </c>
      <c r="AG24" s="126">
        <v>3.4159999999999999</v>
      </c>
      <c r="AH24" s="8"/>
      <c r="AI24" s="124">
        <v>54</v>
      </c>
      <c r="AJ24" s="121">
        <v>10</v>
      </c>
      <c r="AK24" s="125">
        <v>2.7240000000000002</v>
      </c>
      <c r="AL24" s="125">
        <v>3.23</v>
      </c>
      <c r="AM24" s="126">
        <v>3.742</v>
      </c>
    </row>
    <row r="25" spans="1:39">
      <c r="A25" s="365">
        <f>'Inventaire 1'!A25</f>
        <v>40</v>
      </c>
      <c r="B25" s="144"/>
      <c r="C25" s="144"/>
      <c r="D25" s="144"/>
      <c r="E25" s="144"/>
      <c r="F25" s="144"/>
      <c r="G25" s="144"/>
      <c r="H25" s="318"/>
      <c r="I25" s="115">
        <f t="shared" si="2"/>
        <v>0</v>
      </c>
      <c r="J25" s="115">
        <f t="shared" si="3"/>
        <v>0</v>
      </c>
      <c r="K25" s="115">
        <f t="shared" si="4"/>
        <v>0</v>
      </c>
      <c r="L25" s="115">
        <f t="shared" si="5"/>
        <v>0</v>
      </c>
      <c r="M25" s="115">
        <f t="shared" si="6"/>
        <v>0</v>
      </c>
      <c r="N25" s="115">
        <f t="shared" si="7"/>
        <v>0</v>
      </c>
      <c r="O25" s="371">
        <f t="shared" si="8"/>
        <v>40</v>
      </c>
      <c r="P25" s="73"/>
      <c r="Q25" s="73"/>
      <c r="R25" s="73"/>
      <c r="S25" s="73"/>
      <c r="V25">
        <v>40</v>
      </c>
      <c r="W25" s="116">
        <v>1.1499999999999999</v>
      </c>
      <c r="X25" s="116">
        <f t="shared" si="9"/>
        <v>1.2749999999999999</v>
      </c>
      <c r="Y25" s="116">
        <v>1.4</v>
      </c>
      <c r="Z25" s="116">
        <f t="shared" si="10"/>
        <v>1.625</v>
      </c>
      <c r="AA25" s="117">
        <v>1.85</v>
      </c>
      <c r="AC25" s="124">
        <v>58</v>
      </c>
      <c r="AD25" s="121">
        <v>11</v>
      </c>
      <c r="AE25" s="125">
        <v>2.84</v>
      </c>
      <c r="AF25" s="125">
        <v>3.3919999999999999</v>
      </c>
      <c r="AG25" s="126">
        <v>3.9660000000000002</v>
      </c>
      <c r="AH25" s="8"/>
      <c r="AI25" s="124">
        <v>58</v>
      </c>
      <c r="AJ25" s="121">
        <v>11</v>
      </c>
      <c r="AK25" s="125">
        <v>3.194</v>
      </c>
      <c r="AL25" s="125">
        <v>3.7989999999999999</v>
      </c>
      <c r="AM25" s="126">
        <v>4.41</v>
      </c>
    </row>
    <row r="26" spans="1:39">
      <c r="A26" s="365">
        <f>'Inventaire 1'!A26</f>
        <v>42</v>
      </c>
      <c r="B26" s="144"/>
      <c r="C26" s="144"/>
      <c r="D26" s="144"/>
      <c r="E26" s="144"/>
      <c r="F26" s="144"/>
      <c r="G26" s="144"/>
      <c r="H26" s="318"/>
      <c r="I26" s="115">
        <f t="shared" si="2"/>
        <v>0</v>
      </c>
      <c r="J26" s="115">
        <f t="shared" si="3"/>
        <v>0</v>
      </c>
      <c r="K26" s="115">
        <f t="shared" si="4"/>
        <v>0</v>
      </c>
      <c r="L26" s="115">
        <f t="shared" si="5"/>
        <v>0</v>
      </c>
      <c r="M26" s="115">
        <f t="shared" si="6"/>
        <v>0</v>
      </c>
      <c r="N26" s="115">
        <f t="shared" si="7"/>
        <v>0</v>
      </c>
      <c r="O26" s="371">
        <f t="shared" si="8"/>
        <v>42</v>
      </c>
      <c r="P26" s="73"/>
      <c r="Q26" s="73"/>
      <c r="R26" s="73"/>
      <c r="S26" s="73"/>
      <c r="V26">
        <v>42</v>
      </c>
      <c r="W26" s="116">
        <v>1.3</v>
      </c>
      <c r="X26" s="116">
        <f t="shared" si="9"/>
        <v>1.4500000000000002</v>
      </c>
      <c r="Y26" s="116">
        <v>1.6</v>
      </c>
      <c r="Z26" s="116">
        <f t="shared" si="10"/>
        <v>1.825</v>
      </c>
      <c r="AA26" s="117">
        <v>2.0499999999999998</v>
      </c>
      <c r="AC26" s="124">
        <v>62</v>
      </c>
      <c r="AD26" s="121">
        <v>12</v>
      </c>
      <c r="AE26" s="125">
        <v>3.2519999999999998</v>
      </c>
      <c r="AF26" s="125">
        <v>3.887</v>
      </c>
      <c r="AG26" s="126">
        <v>4.5540000000000003</v>
      </c>
      <c r="AH26" s="8"/>
      <c r="AI26" s="124">
        <v>62</v>
      </c>
      <c r="AJ26" s="121">
        <v>12</v>
      </c>
      <c r="AK26" s="125">
        <v>3.7010000000000001</v>
      </c>
      <c r="AL26" s="125">
        <v>4.4119999999999999</v>
      </c>
      <c r="AM26" s="126">
        <v>5.1289999999999996</v>
      </c>
    </row>
    <row r="27" spans="1:39">
      <c r="A27" s="365">
        <f>'Inventaire 1'!A27</f>
        <v>44</v>
      </c>
      <c r="B27" s="144"/>
      <c r="C27" s="144"/>
      <c r="D27" s="144"/>
      <c r="E27" s="144"/>
      <c r="F27" s="144"/>
      <c r="G27" s="144"/>
      <c r="H27" s="318"/>
      <c r="I27" s="115">
        <f t="shared" si="2"/>
        <v>0</v>
      </c>
      <c r="J27" s="115">
        <f t="shared" si="3"/>
        <v>0</v>
      </c>
      <c r="K27" s="115">
        <f t="shared" si="4"/>
        <v>0</v>
      </c>
      <c r="L27" s="115">
        <f t="shared" si="5"/>
        <v>0</v>
      </c>
      <c r="M27" s="115">
        <f t="shared" si="6"/>
        <v>0</v>
      </c>
      <c r="N27" s="115">
        <f t="shared" si="7"/>
        <v>0</v>
      </c>
      <c r="O27" s="371">
        <f t="shared" si="8"/>
        <v>44</v>
      </c>
      <c r="P27" s="73"/>
      <c r="Q27" s="73"/>
      <c r="R27" s="73"/>
      <c r="S27" s="73"/>
      <c r="V27">
        <v>44</v>
      </c>
      <c r="W27" s="116">
        <v>1.45</v>
      </c>
      <c r="X27" s="116">
        <f t="shared" si="9"/>
        <v>1.625</v>
      </c>
      <c r="Y27" s="116">
        <v>1.8</v>
      </c>
      <c r="Z27" s="116">
        <f t="shared" si="10"/>
        <v>2.0249999999999999</v>
      </c>
      <c r="AA27" s="117">
        <v>2.25</v>
      </c>
      <c r="AC27" s="124">
        <v>66</v>
      </c>
      <c r="AD27" s="121">
        <v>13</v>
      </c>
      <c r="AE27" s="125">
        <v>3.6909999999999998</v>
      </c>
      <c r="AF27" s="125">
        <v>4.4119999999999999</v>
      </c>
      <c r="AG27" s="126">
        <v>5.1779999999999999</v>
      </c>
      <c r="AH27" s="8"/>
      <c r="AI27" s="124">
        <v>66</v>
      </c>
      <c r="AJ27" s="121">
        <v>13</v>
      </c>
      <c r="AK27" s="125">
        <v>4.2439999999999998</v>
      </c>
      <c r="AL27" s="125">
        <v>5.0679999999999996</v>
      </c>
      <c r="AM27" s="126">
        <v>5.8979999999999997</v>
      </c>
    </row>
    <row r="28" spans="1:39">
      <c r="A28" s="365">
        <f>'Inventaire 1'!A28</f>
        <v>46</v>
      </c>
      <c r="B28" s="144"/>
      <c r="C28" s="144"/>
      <c r="D28" s="144"/>
      <c r="E28" s="144"/>
      <c r="F28" s="144"/>
      <c r="G28" s="144"/>
      <c r="H28" s="318"/>
      <c r="I28" s="115">
        <f t="shared" si="2"/>
        <v>0</v>
      </c>
      <c r="J28" s="115">
        <f t="shared" si="3"/>
        <v>0</v>
      </c>
      <c r="K28" s="115">
        <f t="shared" si="4"/>
        <v>0</v>
      </c>
      <c r="L28" s="115">
        <f t="shared" si="5"/>
        <v>0</v>
      </c>
      <c r="M28" s="115">
        <f t="shared" si="6"/>
        <v>0</v>
      </c>
      <c r="N28" s="115">
        <f t="shared" si="7"/>
        <v>0</v>
      </c>
      <c r="O28" s="371">
        <f t="shared" si="8"/>
        <v>46</v>
      </c>
      <c r="P28" s="73"/>
      <c r="Q28" s="73"/>
      <c r="R28" s="73"/>
      <c r="S28" s="73"/>
      <c r="V28">
        <v>46</v>
      </c>
      <c r="W28" s="116">
        <v>1.6</v>
      </c>
      <c r="X28" s="116">
        <f t="shared" si="9"/>
        <v>1.8</v>
      </c>
      <c r="Y28" s="116">
        <v>2</v>
      </c>
      <c r="Z28" s="116">
        <f t="shared" si="10"/>
        <v>2.2250000000000001</v>
      </c>
      <c r="AA28" s="117">
        <v>2.4500000000000002</v>
      </c>
      <c r="AC28" s="124">
        <v>70</v>
      </c>
      <c r="AD28" s="121">
        <v>14</v>
      </c>
      <c r="AE28" s="125">
        <v>4.157</v>
      </c>
      <c r="AF28" s="125">
        <v>9.9689999999999994</v>
      </c>
      <c r="AG28" s="126">
        <v>5.8390000000000004</v>
      </c>
      <c r="AH28" s="8"/>
      <c r="AI28" s="124">
        <v>70</v>
      </c>
      <c r="AJ28" s="121">
        <v>14</v>
      </c>
      <c r="AK28" s="125">
        <v>4.8230000000000004</v>
      </c>
      <c r="AL28" s="125">
        <v>5.7670000000000003</v>
      </c>
      <c r="AM28" s="126">
        <v>6.7169999999999996</v>
      </c>
    </row>
    <row r="29" spans="1:39" ht="15.6">
      <c r="A29" s="365">
        <f>'Inventaire 1'!A29</f>
        <v>48</v>
      </c>
      <c r="B29" s="144"/>
      <c r="C29" s="144"/>
      <c r="D29" s="144"/>
      <c r="E29" s="144"/>
      <c r="F29" s="144"/>
      <c r="G29" s="144"/>
      <c r="H29" s="318"/>
      <c r="I29" s="336">
        <f t="shared" si="2"/>
        <v>0</v>
      </c>
      <c r="J29" s="115">
        <f t="shared" si="3"/>
        <v>0</v>
      </c>
      <c r="K29" s="115">
        <f t="shared" si="4"/>
        <v>0</v>
      </c>
      <c r="L29" s="115">
        <f t="shared" si="5"/>
        <v>0</v>
      </c>
      <c r="M29" s="115">
        <f t="shared" si="6"/>
        <v>0</v>
      </c>
      <c r="N29" s="115">
        <f t="shared" si="7"/>
        <v>0</v>
      </c>
      <c r="O29" s="371">
        <f t="shared" si="8"/>
        <v>48</v>
      </c>
      <c r="P29" s="73"/>
      <c r="Q29" s="73"/>
      <c r="R29" s="73"/>
      <c r="S29" s="73"/>
      <c r="V29">
        <v>48</v>
      </c>
      <c r="W29" s="116">
        <v>1.75</v>
      </c>
      <c r="X29" s="116">
        <f t="shared" si="9"/>
        <v>1.9750000000000001</v>
      </c>
      <c r="Y29" s="116">
        <v>2.2000000000000002</v>
      </c>
      <c r="Z29" s="116">
        <f t="shared" si="10"/>
        <v>2.3250000000000002</v>
      </c>
      <c r="AA29" s="117">
        <v>2.4500000000000002</v>
      </c>
      <c r="AC29" s="124">
        <v>74</v>
      </c>
      <c r="AD29" s="121">
        <v>15</v>
      </c>
      <c r="AE29" s="125">
        <v>4.6500000000000004</v>
      </c>
      <c r="AF29" s="125">
        <v>5.5579999999999998</v>
      </c>
      <c r="AG29" s="126">
        <v>6.5380000000000003</v>
      </c>
      <c r="AH29" s="8"/>
      <c r="AI29" s="124">
        <v>74</v>
      </c>
      <c r="AJ29" s="121">
        <v>15</v>
      </c>
      <c r="AK29" s="125">
        <v>5.4390000000000001</v>
      </c>
      <c r="AL29" s="125">
        <v>6.5090000000000003</v>
      </c>
      <c r="AM29" s="126">
        <v>7.5869999999999997</v>
      </c>
    </row>
    <row r="30" spans="1:39">
      <c r="A30" s="365">
        <f>'Inventaire 1'!A30</f>
        <v>50</v>
      </c>
      <c r="B30" s="144"/>
      <c r="C30" s="144"/>
      <c r="D30" s="144"/>
      <c r="E30" s="144"/>
      <c r="F30" s="144"/>
      <c r="G30" s="144"/>
      <c r="H30" s="318"/>
      <c r="I30" s="115">
        <f t="shared" si="2"/>
        <v>0</v>
      </c>
      <c r="J30" s="115">
        <f t="shared" si="3"/>
        <v>0</v>
      </c>
      <c r="K30" s="115">
        <f t="shared" si="4"/>
        <v>0</v>
      </c>
      <c r="L30" s="115">
        <f t="shared" si="5"/>
        <v>0</v>
      </c>
      <c r="M30" s="115">
        <f t="shared" si="6"/>
        <v>0</v>
      </c>
      <c r="N30" s="115">
        <f t="shared" si="7"/>
        <v>0</v>
      </c>
      <c r="O30" s="371">
        <f t="shared" si="8"/>
        <v>50</v>
      </c>
      <c r="P30" s="73"/>
      <c r="Q30" s="73"/>
      <c r="R30" s="73"/>
      <c r="S30" s="73"/>
      <c r="V30">
        <v>50</v>
      </c>
      <c r="W30" s="116">
        <v>1.9</v>
      </c>
      <c r="X30" s="116">
        <f t="shared" si="9"/>
        <v>2.15</v>
      </c>
      <c r="Y30" s="116">
        <v>2.4</v>
      </c>
      <c r="Z30" s="116">
        <f t="shared" si="10"/>
        <v>2.5499999999999998</v>
      </c>
      <c r="AA30" s="117">
        <v>2.7</v>
      </c>
      <c r="AC30" s="124">
        <v>78</v>
      </c>
      <c r="AD30" s="121">
        <v>16</v>
      </c>
      <c r="AE30" s="125">
        <v>5.1710000000000003</v>
      </c>
      <c r="AF30" s="125">
        <v>6.1769999999999996</v>
      </c>
      <c r="AG30" s="126">
        <v>7.274</v>
      </c>
      <c r="AH30" s="8"/>
      <c r="AI30" s="124">
        <v>78</v>
      </c>
      <c r="AJ30" s="121">
        <v>16</v>
      </c>
      <c r="AK30" s="125">
        <v>6.0910000000000002</v>
      </c>
      <c r="AL30" s="125">
        <v>7.2949999999999999</v>
      </c>
      <c r="AM30" s="126">
        <v>8.5060000000000002</v>
      </c>
    </row>
    <row r="31" spans="1:39">
      <c r="A31" s="365">
        <f>'Inventaire 1'!A31</f>
        <v>52</v>
      </c>
      <c r="B31" s="144"/>
      <c r="C31" s="144"/>
      <c r="D31" s="144"/>
      <c r="E31" s="144"/>
      <c r="F31" s="144"/>
      <c r="G31" s="144"/>
      <c r="H31" s="318"/>
      <c r="I31" s="115">
        <f t="shared" si="2"/>
        <v>0</v>
      </c>
      <c r="J31" s="115">
        <f t="shared" si="3"/>
        <v>0</v>
      </c>
      <c r="K31" s="115">
        <f t="shared" si="4"/>
        <v>0</v>
      </c>
      <c r="L31" s="115">
        <f t="shared" si="5"/>
        <v>0</v>
      </c>
      <c r="M31" s="115">
        <f t="shared" si="6"/>
        <v>0</v>
      </c>
      <c r="N31" s="115">
        <f t="shared" si="7"/>
        <v>0</v>
      </c>
      <c r="O31" s="371">
        <f t="shared" si="8"/>
        <v>52</v>
      </c>
      <c r="P31" s="73"/>
      <c r="Q31" s="73"/>
      <c r="R31" s="73"/>
      <c r="S31" s="73"/>
      <c r="V31">
        <v>52</v>
      </c>
      <c r="W31" s="116">
        <v>2.1</v>
      </c>
      <c r="X31" s="116">
        <f t="shared" si="9"/>
        <v>2.35</v>
      </c>
      <c r="Y31" s="116">
        <v>2.6</v>
      </c>
      <c r="Z31" s="116">
        <f t="shared" si="10"/>
        <v>2.7750000000000004</v>
      </c>
      <c r="AA31" s="117">
        <v>2.95</v>
      </c>
      <c r="AC31" s="124">
        <v>82</v>
      </c>
      <c r="AD31" s="121">
        <v>17</v>
      </c>
      <c r="AE31" s="125">
        <v>5.718</v>
      </c>
      <c r="AF31" s="125">
        <v>6.8280000000000003</v>
      </c>
      <c r="AG31" s="126">
        <v>8.0459999999999994</v>
      </c>
      <c r="AH31" s="8"/>
      <c r="AI31" s="124">
        <v>82</v>
      </c>
      <c r="AJ31" s="121">
        <v>17</v>
      </c>
      <c r="AK31" s="125">
        <v>6.7789999999999999</v>
      </c>
      <c r="AL31" s="125">
        <v>8.1240000000000006</v>
      </c>
      <c r="AM31" s="126">
        <v>9.4760000000000009</v>
      </c>
    </row>
    <row r="32" spans="1:39">
      <c r="A32" s="365">
        <f>'Inventaire 1'!A32</f>
        <v>54</v>
      </c>
      <c r="B32" s="144"/>
      <c r="C32" s="144"/>
      <c r="D32" s="144"/>
      <c r="E32" s="144"/>
      <c r="F32" s="144"/>
      <c r="G32" s="144"/>
      <c r="H32" s="318"/>
      <c r="I32" s="115">
        <f t="shared" si="2"/>
        <v>0</v>
      </c>
      <c r="J32" s="115">
        <f t="shared" si="3"/>
        <v>0</v>
      </c>
      <c r="K32" s="115">
        <f t="shared" si="4"/>
        <v>0</v>
      </c>
      <c r="L32" s="115">
        <f t="shared" si="5"/>
        <v>0</v>
      </c>
      <c r="M32" s="115">
        <f t="shared" si="6"/>
        <v>0</v>
      </c>
      <c r="N32" s="115">
        <f t="shared" si="7"/>
        <v>0</v>
      </c>
      <c r="O32" s="371">
        <f t="shared" si="8"/>
        <v>54</v>
      </c>
      <c r="P32" s="73"/>
      <c r="Q32" s="73"/>
      <c r="R32" s="73"/>
      <c r="S32" s="73"/>
      <c r="V32">
        <v>54</v>
      </c>
      <c r="W32" s="116">
        <v>2.2999999999999998</v>
      </c>
      <c r="X32" s="116">
        <f t="shared" si="9"/>
        <v>2.5750000000000002</v>
      </c>
      <c r="Y32" s="116">
        <v>2.85</v>
      </c>
      <c r="Z32" s="116">
        <f t="shared" si="10"/>
        <v>3.0250000000000004</v>
      </c>
      <c r="AA32" s="117">
        <v>3.2</v>
      </c>
      <c r="AC32" s="124">
        <v>86</v>
      </c>
      <c r="AD32" s="121">
        <v>18</v>
      </c>
      <c r="AE32" s="125">
        <v>6.2919999999999998</v>
      </c>
      <c r="AF32" s="125">
        <v>7.5110000000000001</v>
      </c>
      <c r="AG32" s="126">
        <v>8.8559999999999999</v>
      </c>
      <c r="AH32" s="8"/>
      <c r="AI32" s="124">
        <v>86</v>
      </c>
      <c r="AJ32" s="121">
        <v>18</v>
      </c>
      <c r="AK32" s="125">
        <v>7.5039999999999996</v>
      </c>
      <c r="AL32" s="125">
        <v>8.9960000000000004</v>
      </c>
      <c r="AM32" s="126">
        <v>10.496</v>
      </c>
    </row>
    <row r="33" spans="1:39">
      <c r="A33" s="365">
        <f>'Inventaire 1'!A33</f>
        <v>56</v>
      </c>
      <c r="B33" s="144"/>
      <c r="C33" s="144"/>
      <c r="D33" s="144"/>
      <c r="E33" s="144"/>
      <c r="F33" s="144"/>
      <c r="G33" s="144"/>
      <c r="H33" s="318"/>
      <c r="I33" s="115">
        <f t="shared" si="2"/>
        <v>0</v>
      </c>
      <c r="J33" s="115">
        <f t="shared" si="3"/>
        <v>0</v>
      </c>
      <c r="K33" s="115">
        <f t="shared" si="4"/>
        <v>0</v>
      </c>
      <c r="L33" s="115">
        <f t="shared" si="5"/>
        <v>0</v>
      </c>
      <c r="M33" s="115">
        <f t="shared" si="6"/>
        <v>0</v>
      </c>
      <c r="N33" s="115">
        <f t="shared" si="7"/>
        <v>0</v>
      </c>
      <c r="O33" s="371">
        <f t="shared" si="8"/>
        <v>56</v>
      </c>
      <c r="P33" s="73"/>
      <c r="Q33" s="73"/>
      <c r="R33" s="73"/>
      <c r="S33" s="73"/>
      <c r="V33">
        <v>56</v>
      </c>
      <c r="W33" s="116">
        <v>2.5</v>
      </c>
      <c r="X33" s="116">
        <f t="shared" si="9"/>
        <v>2.8</v>
      </c>
      <c r="Y33" s="116">
        <v>3.1</v>
      </c>
      <c r="Z33" s="116">
        <f t="shared" si="10"/>
        <v>3.3</v>
      </c>
      <c r="AA33" s="117">
        <v>3.5</v>
      </c>
      <c r="AC33" s="124">
        <v>90</v>
      </c>
      <c r="AD33" s="121">
        <v>19</v>
      </c>
      <c r="AE33" s="125">
        <v>6.8929999999999998</v>
      </c>
      <c r="AF33" s="125">
        <v>8.2240000000000002</v>
      </c>
      <c r="AG33" s="126">
        <v>9.7029999999999994</v>
      </c>
      <c r="AH33" s="8"/>
      <c r="AI33" s="124">
        <v>90</v>
      </c>
      <c r="AJ33" s="121">
        <v>19</v>
      </c>
      <c r="AK33" s="125">
        <v>8.2650000000000006</v>
      </c>
      <c r="AL33" s="125">
        <v>9.9109999999999996</v>
      </c>
      <c r="AM33" s="126">
        <v>11.566000000000001</v>
      </c>
    </row>
    <row r="34" spans="1:39">
      <c r="A34" s="365">
        <f>'Inventaire 1'!A34</f>
        <v>58</v>
      </c>
      <c r="B34" s="144"/>
      <c r="C34" s="144"/>
      <c r="D34" s="144"/>
      <c r="E34" s="144"/>
      <c r="F34" s="144"/>
      <c r="G34" s="144"/>
      <c r="H34" s="318"/>
      <c r="I34" s="115">
        <f t="shared" si="2"/>
        <v>0</v>
      </c>
      <c r="J34" s="115">
        <f t="shared" si="3"/>
        <v>0</v>
      </c>
      <c r="K34" s="115">
        <f t="shared" si="4"/>
        <v>0</v>
      </c>
      <c r="L34" s="115">
        <f t="shared" si="5"/>
        <v>0</v>
      </c>
      <c r="M34" s="115">
        <f t="shared" si="6"/>
        <v>0</v>
      </c>
      <c r="N34" s="115">
        <f t="shared" si="7"/>
        <v>0</v>
      </c>
      <c r="O34" s="371">
        <f t="shared" si="8"/>
        <v>58</v>
      </c>
      <c r="P34" s="76"/>
      <c r="Q34" s="76"/>
      <c r="R34" s="76"/>
      <c r="S34" s="76"/>
      <c r="V34">
        <v>58</v>
      </c>
      <c r="W34" s="116">
        <v>2.7</v>
      </c>
      <c r="X34" s="116">
        <f t="shared" si="9"/>
        <v>3.0250000000000004</v>
      </c>
      <c r="Y34" s="116">
        <v>3.35</v>
      </c>
      <c r="Z34" s="116">
        <f t="shared" si="10"/>
        <v>3.5750000000000002</v>
      </c>
      <c r="AA34" s="117">
        <v>3.8</v>
      </c>
      <c r="AC34" s="124">
        <v>94</v>
      </c>
      <c r="AD34" s="121">
        <v>20</v>
      </c>
      <c r="AE34" s="125">
        <v>7.5209999999999999</v>
      </c>
      <c r="AF34" s="125">
        <v>8.9689999999999994</v>
      </c>
      <c r="AG34" s="126">
        <v>10.587</v>
      </c>
      <c r="AH34" s="8"/>
      <c r="AI34" s="124">
        <v>94</v>
      </c>
      <c r="AJ34" s="121">
        <v>20</v>
      </c>
      <c r="AK34" s="125">
        <v>9.0619999999999994</v>
      </c>
      <c r="AL34" s="125">
        <v>10.872</v>
      </c>
      <c r="AM34" s="126">
        <v>13.856999999999999</v>
      </c>
    </row>
    <row r="35" spans="1:39">
      <c r="A35" s="365">
        <f>'Inventaire 1'!A35</f>
        <v>60</v>
      </c>
      <c r="B35" s="144"/>
      <c r="C35" s="144"/>
      <c r="D35" s="144"/>
      <c r="E35" s="144"/>
      <c r="F35" s="144"/>
      <c r="G35" s="144"/>
      <c r="H35" s="318"/>
      <c r="I35" s="115">
        <f t="shared" si="2"/>
        <v>0</v>
      </c>
      <c r="J35" s="115">
        <f t="shared" si="3"/>
        <v>0</v>
      </c>
      <c r="K35" s="115">
        <f t="shared" si="4"/>
        <v>0</v>
      </c>
      <c r="L35" s="115">
        <f t="shared" si="5"/>
        <v>0</v>
      </c>
      <c r="M35" s="115">
        <f t="shared" si="6"/>
        <v>0</v>
      </c>
      <c r="N35" s="115">
        <f t="shared" si="7"/>
        <v>0</v>
      </c>
      <c r="O35" s="371">
        <f t="shared" si="8"/>
        <v>60</v>
      </c>
      <c r="P35" s="73"/>
      <c r="Q35" s="73"/>
      <c r="R35" s="73"/>
      <c r="S35" s="73"/>
      <c r="V35">
        <v>60</v>
      </c>
      <c r="W35" s="116">
        <v>2.9</v>
      </c>
      <c r="X35" s="116">
        <f t="shared" si="9"/>
        <v>3.25</v>
      </c>
      <c r="Y35" s="116">
        <v>3.6</v>
      </c>
      <c r="Z35" s="116">
        <f t="shared" si="10"/>
        <v>3.8499999999999996</v>
      </c>
      <c r="AA35" s="117">
        <v>4.0999999999999996</v>
      </c>
      <c r="AC35" s="124">
        <v>98</v>
      </c>
      <c r="AD35" s="121">
        <v>21</v>
      </c>
      <c r="AE35" s="125">
        <v>8.1769999999999996</v>
      </c>
      <c r="AF35" s="125">
        <v>9.7460000000000004</v>
      </c>
      <c r="AG35" s="126">
        <v>11.509</v>
      </c>
      <c r="AI35" s="124">
        <v>98</v>
      </c>
      <c r="AJ35" s="121">
        <v>21</v>
      </c>
      <c r="AK35" s="125">
        <v>9.8960000000000008</v>
      </c>
      <c r="AL35" s="125">
        <v>11.872</v>
      </c>
      <c r="AM35" s="126">
        <v>13.856999999999999</v>
      </c>
    </row>
    <row r="36" spans="1:39">
      <c r="A36" s="365">
        <f>'Inventaire 1'!A36</f>
        <v>62</v>
      </c>
      <c r="B36" s="144"/>
      <c r="C36" s="144"/>
      <c r="D36" s="144"/>
      <c r="E36" s="144"/>
      <c r="F36" s="144"/>
      <c r="G36" s="144"/>
      <c r="H36" s="318"/>
      <c r="I36" s="115">
        <f t="shared" si="2"/>
        <v>0</v>
      </c>
      <c r="J36" s="115">
        <f t="shared" si="3"/>
        <v>0</v>
      </c>
      <c r="K36" s="115">
        <f t="shared" si="4"/>
        <v>0</v>
      </c>
      <c r="L36" s="115">
        <f t="shared" si="5"/>
        <v>0</v>
      </c>
      <c r="M36" s="115">
        <f t="shared" si="6"/>
        <v>0</v>
      </c>
      <c r="N36" s="115">
        <f t="shared" si="7"/>
        <v>0</v>
      </c>
      <c r="O36" s="371">
        <f t="shared" si="8"/>
        <v>62</v>
      </c>
      <c r="P36" s="73"/>
      <c r="Q36" s="73"/>
      <c r="R36" s="73"/>
      <c r="S36" s="73"/>
      <c r="V36">
        <v>62</v>
      </c>
      <c r="W36" s="116">
        <v>3.1</v>
      </c>
      <c r="X36" s="116">
        <f t="shared" si="9"/>
        <v>3.4750000000000001</v>
      </c>
      <c r="Y36" s="116">
        <v>3.85</v>
      </c>
      <c r="Z36" s="116">
        <f t="shared" si="10"/>
        <v>4.125</v>
      </c>
      <c r="AA36" s="117">
        <v>4.4000000000000004</v>
      </c>
      <c r="AC36" s="146">
        <v>102</v>
      </c>
      <c r="AD36" s="145">
        <v>22</v>
      </c>
      <c r="AE36" s="147">
        <v>8.859</v>
      </c>
      <c r="AF36" s="147">
        <v>10.553000000000001</v>
      </c>
      <c r="AG36" s="148">
        <v>12.467000000000001</v>
      </c>
      <c r="AI36" s="146">
        <v>102</v>
      </c>
      <c r="AJ36" s="145">
        <v>22</v>
      </c>
      <c r="AK36" s="147">
        <v>10.766</v>
      </c>
      <c r="AL36" s="147">
        <v>12.917</v>
      </c>
      <c r="AM36" s="148">
        <v>15.077999999999999</v>
      </c>
    </row>
    <row r="37" spans="1:39">
      <c r="A37" s="365">
        <f>'Inventaire 1'!A37</f>
        <v>64</v>
      </c>
      <c r="B37" s="144"/>
      <c r="C37" s="144"/>
      <c r="D37" s="144"/>
      <c r="E37" s="144"/>
      <c r="F37" s="144"/>
      <c r="G37" s="144"/>
      <c r="H37" s="318"/>
      <c r="I37" s="115">
        <f t="shared" si="2"/>
        <v>0</v>
      </c>
      <c r="J37" s="115">
        <f t="shared" si="3"/>
        <v>0</v>
      </c>
      <c r="K37" s="115">
        <f t="shared" si="4"/>
        <v>0</v>
      </c>
      <c r="L37" s="115">
        <f t="shared" si="5"/>
        <v>0</v>
      </c>
      <c r="M37" s="115">
        <f t="shared" si="6"/>
        <v>0</v>
      </c>
      <c r="N37" s="115">
        <f t="shared" si="7"/>
        <v>0</v>
      </c>
      <c r="O37" s="371">
        <f t="shared" si="8"/>
        <v>64</v>
      </c>
      <c r="P37" s="73"/>
      <c r="Q37" s="73"/>
      <c r="R37" s="73"/>
      <c r="S37" s="73"/>
      <c r="V37">
        <v>64</v>
      </c>
      <c r="W37" s="116">
        <v>3.3</v>
      </c>
      <c r="X37" s="116">
        <f t="shared" si="9"/>
        <v>3.7250000000000001</v>
      </c>
      <c r="Y37" s="116">
        <v>4.1500000000000004</v>
      </c>
      <c r="Z37" s="116">
        <f t="shared" si="10"/>
        <v>4.4250000000000007</v>
      </c>
      <c r="AA37" s="117">
        <v>4.7</v>
      </c>
    </row>
    <row r="38" spans="1:39">
      <c r="A38" s="365">
        <f>'Inventaire 1'!A38</f>
        <v>66</v>
      </c>
      <c r="B38" s="144"/>
      <c r="C38" s="144"/>
      <c r="D38" s="144"/>
      <c r="E38" s="144"/>
      <c r="F38" s="144"/>
      <c r="G38" s="144"/>
      <c r="H38" s="318"/>
      <c r="I38" s="115">
        <f t="shared" si="2"/>
        <v>0</v>
      </c>
      <c r="J38" s="115">
        <f t="shared" si="3"/>
        <v>0</v>
      </c>
      <c r="K38" s="115">
        <f t="shared" si="4"/>
        <v>0</v>
      </c>
      <c r="L38" s="115">
        <f t="shared" si="5"/>
        <v>0</v>
      </c>
      <c r="M38" s="115">
        <f t="shared" si="6"/>
        <v>0</v>
      </c>
      <c r="N38" s="115">
        <f t="shared" si="7"/>
        <v>0</v>
      </c>
      <c r="O38" s="371">
        <f t="shared" si="8"/>
        <v>66</v>
      </c>
      <c r="P38" s="149"/>
      <c r="Q38" s="149"/>
      <c r="R38" s="149"/>
      <c r="S38" s="149"/>
      <c r="T38" s="149"/>
      <c r="V38">
        <v>66</v>
      </c>
      <c r="W38" s="116">
        <v>3.55</v>
      </c>
      <c r="X38" s="116">
        <f t="shared" si="9"/>
        <v>4</v>
      </c>
      <c r="Y38" s="116">
        <v>4.45</v>
      </c>
      <c r="Z38" s="116">
        <f t="shared" si="10"/>
        <v>4.75</v>
      </c>
      <c r="AA38" s="117">
        <v>5.05</v>
      </c>
    </row>
    <row r="39" spans="1:39">
      <c r="A39" s="365">
        <f>'Inventaire 1'!A39</f>
        <v>68</v>
      </c>
      <c r="B39" s="144"/>
      <c r="C39" s="144"/>
      <c r="D39" s="144"/>
      <c r="E39" s="144"/>
      <c r="F39" s="144"/>
      <c r="G39" s="144"/>
      <c r="H39" s="318"/>
      <c r="I39" s="115">
        <f t="shared" si="2"/>
        <v>0</v>
      </c>
      <c r="J39" s="115">
        <f t="shared" si="3"/>
        <v>0</v>
      </c>
      <c r="K39" s="115">
        <f t="shared" si="4"/>
        <v>0</v>
      </c>
      <c r="L39" s="115">
        <f t="shared" si="5"/>
        <v>0</v>
      </c>
      <c r="M39" s="115">
        <f t="shared" si="6"/>
        <v>0</v>
      </c>
      <c r="N39" s="115">
        <f t="shared" si="7"/>
        <v>0</v>
      </c>
      <c r="O39" s="371">
        <f t="shared" si="8"/>
        <v>68</v>
      </c>
      <c r="P39" s="149"/>
      <c r="Q39" s="149"/>
      <c r="R39" s="149"/>
      <c r="S39" s="149"/>
      <c r="T39" s="149"/>
      <c r="U39" s="73"/>
      <c r="V39">
        <v>68</v>
      </c>
      <c r="W39" s="116">
        <v>3.8</v>
      </c>
      <c r="X39" s="116">
        <f t="shared" si="9"/>
        <v>4.2750000000000004</v>
      </c>
      <c r="Y39" s="116">
        <v>4.75</v>
      </c>
      <c r="Z39" s="116">
        <f t="shared" si="10"/>
        <v>5.0750000000000002</v>
      </c>
      <c r="AA39" s="117">
        <v>5.4</v>
      </c>
      <c r="AI39" s="8"/>
    </row>
    <row r="40" spans="1:39">
      <c r="A40" s="365">
        <f>'Inventaire 1'!A40</f>
        <v>70</v>
      </c>
      <c r="B40" s="144"/>
      <c r="C40" s="144"/>
      <c r="D40" s="144"/>
      <c r="E40" s="144"/>
      <c r="F40" s="144"/>
      <c r="G40" s="144"/>
      <c r="H40" s="318"/>
      <c r="I40" s="115">
        <f t="shared" si="2"/>
        <v>0</v>
      </c>
      <c r="J40" s="115">
        <f t="shared" si="3"/>
        <v>0</v>
      </c>
      <c r="K40" s="115">
        <f t="shared" si="4"/>
        <v>0</v>
      </c>
      <c r="L40" s="115">
        <f t="shared" si="5"/>
        <v>0</v>
      </c>
      <c r="M40" s="115">
        <f t="shared" si="6"/>
        <v>0</v>
      </c>
      <c r="N40" s="115">
        <f t="shared" si="7"/>
        <v>0</v>
      </c>
      <c r="O40" s="371">
        <f t="shared" si="8"/>
        <v>70</v>
      </c>
      <c r="P40" s="73"/>
      <c r="Q40" s="73"/>
      <c r="R40" s="73"/>
      <c r="S40" s="73"/>
      <c r="T40" s="73"/>
      <c r="V40">
        <v>70</v>
      </c>
      <c r="W40" s="116">
        <v>4.05</v>
      </c>
      <c r="X40" s="116">
        <f t="shared" si="9"/>
        <v>4.55</v>
      </c>
      <c r="Y40" s="116">
        <v>5.05</v>
      </c>
      <c r="Z40" s="116">
        <f t="shared" si="10"/>
        <v>5.4</v>
      </c>
      <c r="AA40" s="117">
        <v>5.75</v>
      </c>
    </row>
    <row r="41" spans="1:39">
      <c r="A41" s="365">
        <f>'Inventaire 1'!A41</f>
        <v>72</v>
      </c>
      <c r="B41" s="144"/>
      <c r="C41" s="144"/>
      <c r="D41" s="144"/>
      <c r="E41" s="144"/>
      <c r="F41" s="144"/>
      <c r="G41" s="144"/>
      <c r="H41" s="318"/>
      <c r="I41" s="115">
        <f t="shared" si="2"/>
        <v>0</v>
      </c>
      <c r="J41" s="115">
        <f t="shared" si="3"/>
        <v>0</v>
      </c>
      <c r="K41" s="115">
        <f t="shared" si="4"/>
        <v>0</v>
      </c>
      <c r="L41" s="115">
        <f t="shared" si="5"/>
        <v>0</v>
      </c>
      <c r="M41" s="115">
        <f t="shared" si="6"/>
        <v>0</v>
      </c>
      <c r="N41" s="115">
        <f t="shared" si="7"/>
        <v>0</v>
      </c>
      <c r="O41" s="371">
        <f t="shared" si="8"/>
        <v>72</v>
      </c>
      <c r="P41" s="73"/>
      <c r="Q41" s="73"/>
      <c r="R41" s="73"/>
      <c r="S41" s="73"/>
      <c r="T41" s="73"/>
      <c r="V41">
        <v>72</v>
      </c>
      <c r="W41" s="116">
        <v>4.3</v>
      </c>
      <c r="X41" s="116">
        <f t="shared" si="9"/>
        <v>4.8499999999999996</v>
      </c>
      <c r="Y41" s="116">
        <v>5.4</v>
      </c>
      <c r="Z41" s="116">
        <f t="shared" si="10"/>
        <v>5.75</v>
      </c>
      <c r="AA41" s="117">
        <v>6.1</v>
      </c>
    </row>
    <row r="42" spans="1:39">
      <c r="A42" s="365">
        <f>'Inventaire 1'!A42</f>
        <v>74</v>
      </c>
      <c r="B42" s="144"/>
      <c r="C42" s="144"/>
      <c r="D42" s="144"/>
      <c r="E42" s="144"/>
      <c r="F42" s="144"/>
      <c r="G42" s="144"/>
      <c r="H42" s="318"/>
      <c r="I42" s="115">
        <f t="shared" si="2"/>
        <v>0</v>
      </c>
      <c r="J42" s="115">
        <f t="shared" si="3"/>
        <v>0</v>
      </c>
      <c r="K42" s="115">
        <f t="shared" si="4"/>
        <v>0</v>
      </c>
      <c r="L42" s="115">
        <f t="shared" si="5"/>
        <v>0</v>
      </c>
      <c r="M42" s="115">
        <f t="shared" si="6"/>
        <v>0</v>
      </c>
      <c r="N42" s="115">
        <f t="shared" si="7"/>
        <v>0</v>
      </c>
      <c r="O42" s="371">
        <f t="shared" si="8"/>
        <v>74</v>
      </c>
      <c r="P42" s="73"/>
      <c r="Q42" s="73"/>
      <c r="R42" s="73"/>
      <c r="S42" s="73"/>
      <c r="T42" s="73"/>
      <c r="V42">
        <v>74</v>
      </c>
      <c r="W42" s="116">
        <v>4.55</v>
      </c>
      <c r="X42" s="116">
        <f t="shared" si="9"/>
        <v>5.15</v>
      </c>
      <c r="Y42" s="116">
        <v>5.75</v>
      </c>
      <c r="Z42" s="116">
        <f t="shared" si="10"/>
        <v>6.125</v>
      </c>
      <c r="AA42" s="117">
        <v>6.5</v>
      </c>
    </row>
    <row r="43" spans="1:39">
      <c r="A43" s="365">
        <f>'Inventaire 1'!A43</f>
        <v>76</v>
      </c>
      <c r="B43" s="144"/>
      <c r="C43" s="144"/>
      <c r="D43" s="144"/>
      <c r="E43" s="144"/>
      <c r="F43" s="144"/>
      <c r="G43" s="144"/>
      <c r="H43" s="318"/>
      <c r="I43" s="115">
        <f t="shared" si="2"/>
        <v>0</v>
      </c>
      <c r="J43" s="115">
        <f t="shared" si="3"/>
        <v>0</v>
      </c>
      <c r="K43" s="115">
        <f t="shared" si="4"/>
        <v>0</v>
      </c>
      <c r="L43" s="115">
        <f t="shared" si="5"/>
        <v>0</v>
      </c>
      <c r="M43" s="115">
        <f t="shared" si="6"/>
        <v>0</v>
      </c>
      <c r="N43" s="115">
        <f t="shared" si="7"/>
        <v>0</v>
      </c>
      <c r="O43" s="371">
        <f t="shared" si="8"/>
        <v>76</v>
      </c>
      <c r="P43" s="73"/>
      <c r="Q43" s="73"/>
      <c r="R43" s="73"/>
      <c r="S43" s="73"/>
      <c r="T43" s="73"/>
      <c r="V43">
        <v>76</v>
      </c>
      <c r="W43" s="116">
        <v>4.8</v>
      </c>
      <c r="X43" s="116">
        <f t="shared" si="9"/>
        <v>5.4499999999999993</v>
      </c>
      <c r="Y43" s="116">
        <v>6.1</v>
      </c>
      <c r="Z43" s="116">
        <f t="shared" si="10"/>
        <v>6.5</v>
      </c>
      <c r="AA43" s="117">
        <v>6.9</v>
      </c>
    </row>
    <row r="44" spans="1:39">
      <c r="A44" s="365">
        <f>'Inventaire 1'!A44</f>
        <v>78</v>
      </c>
      <c r="B44" s="144"/>
      <c r="C44" s="144"/>
      <c r="D44" s="144"/>
      <c r="E44" s="144"/>
      <c r="F44" s="144"/>
      <c r="G44" s="144"/>
      <c r="H44" s="318"/>
      <c r="I44" s="115">
        <f t="shared" si="2"/>
        <v>0</v>
      </c>
      <c r="J44" s="115">
        <f t="shared" si="3"/>
        <v>0</v>
      </c>
      <c r="K44" s="115">
        <f t="shared" si="4"/>
        <v>0</v>
      </c>
      <c r="L44" s="115">
        <f t="shared" si="5"/>
        <v>0</v>
      </c>
      <c r="M44" s="115">
        <f t="shared" si="6"/>
        <v>0</v>
      </c>
      <c r="N44" s="115">
        <f t="shared" si="7"/>
        <v>0</v>
      </c>
      <c r="O44" s="371">
        <f t="shared" si="8"/>
        <v>78</v>
      </c>
      <c r="P44" s="73"/>
      <c r="Q44" s="73"/>
      <c r="R44" s="73"/>
      <c r="S44" s="73"/>
      <c r="T44" s="73"/>
      <c r="V44">
        <v>78</v>
      </c>
      <c r="W44" s="116">
        <v>5.05</v>
      </c>
      <c r="X44" s="116">
        <f t="shared" si="9"/>
        <v>5.75</v>
      </c>
      <c r="Y44" s="116">
        <v>6.45</v>
      </c>
      <c r="Z44" s="116">
        <f t="shared" si="10"/>
        <v>6.875</v>
      </c>
      <c r="AA44" s="117">
        <v>7.3</v>
      </c>
    </row>
    <row r="45" spans="1:39">
      <c r="A45" s="365">
        <f>'Inventaire 1'!A45</f>
        <v>80</v>
      </c>
      <c r="B45" s="144"/>
      <c r="C45" s="144"/>
      <c r="D45" s="144"/>
      <c r="E45" s="144"/>
      <c r="F45" s="144"/>
      <c r="G45" s="144"/>
      <c r="H45" s="318"/>
      <c r="I45" s="115">
        <f t="shared" si="2"/>
        <v>0</v>
      </c>
      <c r="J45" s="115">
        <f t="shared" si="3"/>
        <v>0</v>
      </c>
      <c r="K45" s="115">
        <f t="shared" si="4"/>
        <v>0</v>
      </c>
      <c r="L45" s="115">
        <f t="shared" si="5"/>
        <v>0</v>
      </c>
      <c r="M45" s="115">
        <f t="shared" si="6"/>
        <v>0</v>
      </c>
      <c r="N45" s="115">
        <f t="shared" si="7"/>
        <v>0</v>
      </c>
      <c r="O45" s="371">
        <f t="shared" si="8"/>
        <v>80</v>
      </c>
      <c r="P45" s="73"/>
      <c r="Q45" s="73"/>
      <c r="R45" s="73"/>
      <c r="S45" s="73"/>
      <c r="T45" s="73"/>
      <c r="V45">
        <v>80</v>
      </c>
      <c r="W45" s="116">
        <v>5.3</v>
      </c>
      <c r="X45" s="116">
        <f t="shared" si="9"/>
        <v>6.05</v>
      </c>
      <c r="Y45" s="116">
        <v>6.8</v>
      </c>
      <c r="Z45" s="116">
        <f t="shared" si="10"/>
        <v>7.25</v>
      </c>
      <c r="AA45" s="117">
        <v>7.7</v>
      </c>
    </row>
    <row r="46" spans="1:39" ht="4.5" customHeight="1" thickBot="1">
      <c r="A46" s="195"/>
      <c r="B46" s="151"/>
      <c r="C46" s="151"/>
      <c r="D46" s="151"/>
      <c r="E46" s="151"/>
      <c r="F46" s="151"/>
      <c r="G46" s="151"/>
      <c r="H46" s="319"/>
      <c r="I46" s="153"/>
      <c r="J46" s="153"/>
      <c r="K46" s="153"/>
      <c r="L46" s="153"/>
      <c r="M46" s="153"/>
      <c r="N46" s="153"/>
      <c r="O46" s="154"/>
      <c r="P46" s="73"/>
      <c r="Q46" s="73"/>
      <c r="R46" s="73"/>
      <c r="S46" s="73"/>
      <c r="T46" s="73"/>
      <c r="W46" s="152"/>
      <c r="X46" s="152"/>
      <c r="Y46" s="152"/>
      <c r="Z46" s="152"/>
      <c r="AA46" s="155"/>
    </row>
    <row r="47" spans="1:39">
      <c r="A47" s="149" t="s">
        <v>169</v>
      </c>
      <c r="B47" s="352">
        <f t="shared" ref="B47:G47" si="11">SUM(B18:B45)</f>
        <v>0</v>
      </c>
      <c r="C47" s="352">
        <f t="shared" si="11"/>
        <v>0</v>
      </c>
      <c r="D47" s="352">
        <f t="shared" si="11"/>
        <v>0</v>
      </c>
      <c r="E47" s="352">
        <f t="shared" si="11"/>
        <v>0</v>
      </c>
      <c r="F47" s="352">
        <f t="shared" si="11"/>
        <v>0</v>
      </c>
      <c r="G47" s="352">
        <f t="shared" si="11"/>
        <v>0</v>
      </c>
      <c r="H47" s="355" t="s">
        <v>462</v>
      </c>
      <c r="I47" s="354">
        <f t="shared" ref="I47:N47" si="12">SUM(I18:I45)</f>
        <v>0</v>
      </c>
      <c r="J47" s="354">
        <f t="shared" si="12"/>
        <v>0</v>
      </c>
      <c r="K47" s="354">
        <f t="shared" si="12"/>
        <v>0</v>
      </c>
      <c r="L47" s="354">
        <f t="shared" si="12"/>
        <v>0</v>
      </c>
      <c r="M47" s="354">
        <f t="shared" si="12"/>
        <v>0</v>
      </c>
      <c r="N47" s="354">
        <f t="shared" si="12"/>
        <v>0</v>
      </c>
      <c r="O47" s="157" t="s">
        <v>463</v>
      </c>
      <c r="P47" s="127" t="e">
        <f>(I47+N47)/(B47+F47)</f>
        <v>#DIV/0!</v>
      </c>
      <c r="Q47" s="127"/>
      <c r="R47" s="127"/>
      <c r="S47" s="127"/>
      <c r="T47" s="158"/>
      <c r="W47" s="159"/>
      <c r="X47" s="160"/>
      <c r="Y47" s="160"/>
      <c r="Z47" s="160"/>
      <c r="AA47" s="160"/>
    </row>
    <row r="48" spans="1:39" ht="13.8" thickBot="1">
      <c r="A48" s="149" t="s">
        <v>170</v>
      </c>
      <c r="B48" s="153">
        <f t="shared" ref="B48:G48" si="13">SUM(B11:B15)</f>
        <v>0</v>
      </c>
      <c r="C48" s="153">
        <f t="shared" si="13"/>
        <v>0</v>
      </c>
      <c r="D48" s="153">
        <f t="shared" si="13"/>
        <v>0</v>
      </c>
      <c r="E48" s="153">
        <f t="shared" si="13"/>
        <v>0</v>
      </c>
      <c r="F48" s="153">
        <f t="shared" si="13"/>
        <v>0</v>
      </c>
      <c r="G48" s="153">
        <f t="shared" si="13"/>
        <v>0</v>
      </c>
      <c r="H48" s="151" t="s">
        <v>465</v>
      </c>
      <c r="I48" s="153">
        <f t="shared" ref="I48:N48" si="14">SUM(I11:I15)</f>
        <v>0</v>
      </c>
      <c r="J48" s="153">
        <f t="shared" si="14"/>
        <v>0</v>
      </c>
      <c r="K48" s="153">
        <f t="shared" si="14"/>
        <v>0</v>
      </c>
      <c r="L48" s="153">
        <f t="shared" si="14"/>
        <v>0</v>
      </c>
      <c r="M48" s="153">
        <f t="shared" si="14"/>
        <v>0</v>
      </c>
      <c r="N48" s="153">
        <f t="shared" si="14"/>
        <v>0</v>
      </c>
      <c r="O48" s="73" t="s">
        <v>463</v>
      </c>
      <c r="P48" s="127"/>
      <c r="Q48" s="127"/>
      <c r="R48" s="127"/>
      <c r="S48" s="127"/>
      <c r="T48" s="158"/>
      <c r="W48" s="161"/>
      <c r="X48" s="149"/>
      <c r="Y48" s="149"/>
      <c r="Z48" s="149"/>
      <c r="AA48" s="149"/>
    </row>
    <row r="49" spans="1:33" ht="13.8" thickBot="1">
      <c r="A49" s="149" t="s">
        <v>171</v>
      </c>
      <c r="B49" s="156">
        <f>SUM(B47:B48)</f>
        <v>0</v>
      </c>
      <c r="C49" s="156">
        <f t="shared" ref="C49:I49" si="15">SUM(C47:C48)</f>
        <v>0</v>
      </c>
      <c r="D49" s="156">
        <f t="shared" si="15"/>
        <v>0</v>
      </c>
      <c r="E49" s="156">
        <f t="shared" si="15"/>
        <v>0</v>
      </c>
      <c r="F49" s="156">
        <f t="shared" si="15"/>
        <v>0</v>
      </c>
      <c r="G49" s="156">
        <f t="shared" si="15"/>
        <v>0</v>
      </c>
      <c r="H49" s="357" t="s">
        <v>19</v>
      </c>
      <c r="I49" s="156">
        <f t="shared" si="15"/>
        <v>0</v>
      </c>
      <c r="J49" s="156">
        <f>SUM(J47:J48)</f>
        <v>0</v>
      </c>
      <c r="K49" s="156">
        <f>SUM(K47:K48)</f>
        <v>0</v>
      </c>
      <c r="L49" s="156">
        <f>SUM(L47:L48)</f>
        <v>0</v>
      </c>
      <c r="M49" s="156">
        <f>SUM(M47:M48)</f>
        <v>0</v>
      </c>
      <c r="N49" s="156">
        <f>SUM(N47:N48)</f>
        <v>0</v>
      </c>
      <c r="O49" s="73"/>
      <c r="P49" s="127"/>
      <c r="Q49" s="127"/>
      <c r="R49" s="127"/>
      <c r="S49" s="127"/>
      <c r="T49" s="158"/>
      <c r="W49" s="161"/>
      <c r="X49" s="149"/>
      <c r="Y49" s="149"/>
      <c r="Z49" s="149"/>
      <c r="AA49" s="149"/>
    </row>
    <row r="50" spans="1:33" ht="13.8" thickBot="1">
      <c r="A50" s="149" t="s">
        <v>171</v>
      </c>
      <c r="B50" s="552">
        <f>SUM(B49:G49)</f>
        <v>0</v>
      </c>
      <c r="C50" s="559"/>
      <c r="D50" s="559"/>
      <c r="E50" s="559"/>
      <c r="F50" s="559"/>
      <c r="G50" s="560"/>
      <c r="H50" s="108" t="s">
        <v>466</v>
      </c>
      <c r="I50" s="552">
        <f>SUM(I49:N49)</f>
        <v>0</v>
      </c>
      <c r="J50" s="559"/>
      <c r="K50" s="559"/>
      <c r="L50" s="559"/>
      <c r="M50" s="559"/>
      <c r="N50" s="560"/>
      <c r="O50" s="73" t="s">
        <v>463</v>
      </c>
      <c r="P50" s="127" t="e">
        <f>I50/B50</f>
        <v>#DIV/0!</v>
      </c>
      <c r="Q50" s="127"/>
      <c r="R50" s="127"/>
      <c r="S50" s="127"/>
      <c r="T50" s="158"/>
      <c r="W50" s="161"/>
    </row>
    <row r="51" spans="1:33" ht="18.75" customHeight="1" thickBot="1">
      <c r="A51" s="149" t="s">
        <v>172</v>
      </c>
      <c r="B51" s="358" t="e">
        <f t="shared" ref="B51:G51" si="16">100/$B98*B49</f>
        <v>#DIV/0!</v>
      </c>
      <c r="C51" s="359" t="e">
        <f t="shared" si="16"/>
        <v>#DIV/0!</v>
      </c>
      <c r="D51" s="359" t="e">
        <f t="shared" si="16"/>
        <v>#DIV/0!</v>
      </c>
      <c r="E51" s="359" t="e">
        <f t="shared" si="16"/>
        <v>#DIV/0!</v>
      </c>
      <c r="F51" s="359" t="e">
        <f t="shared" si="16"/>
        <v>#DIV/0!</v>
      </c>
      <c r="G51" s="360" t="e">
        <f t="shared" si="16"/>
        <v>#DIV/0!</v>
      </c>
      <c r="H51" s="361" t="s">
        <v>173</v>
      </c>
      <c r="I51" s="358" t="e">
        <f t="shared" ref="I51:N51" si="17">100/$I98*I49</f>
        <v>#DIV/0!</v>
      </c>
      <c r="J51" s="359" t="e">
        <f t="shared" si="17"/>
        <v>#DIV/0!</v>
      </c>
      <c r="K51" s="359" t="e">
        <f t="shared" si="17"/>
        <v>#DIV/0!</v>
      </c>
      <c r="L51" s="359" t="e">
        <f t="shared" si="17"/>
        <v>#DIV/0!</v>
      </c>
      <c r="M51" s="359" t="e">
        <f t="shared" si="17"/>
        <v>#DIV/0!</v>
      </c>
      <c r="N51" s="360" t="e">
        <f t="shared" si="17"/>
        <v>#DIV/0!</v>
      </c>
      <c r="O51" s="73"/>
      <c r="P51" s="127"/>
      <c r="Q51" s="127"/>
      <c r="R51" s="127"/>
      <c r="S51" s="127"/>
      <c r="T51" s="158"/>
      <c r="W51" s="161"/>
    </row>
    <row r="52" spans="1:33" ht="4.5" customHeight="1">
      <c r="A52" s="149"/>
      <c r="B52" s="350"/>
      <c r="C52" s="350"/>
      <c r="D52" s="350"/>
      <c r="E52" s="350"/>
      <c r="F52" s="350"/>
      <c r="G52" s="350"/>
      <c r="H52" s="351"/>
      <c r="I52" s="350"/>
      <c r="J52" s="350"/>
      <c r="K52" s="350"/>
      <c r="L52" s="350"/>
      <c r="M52" s="350"/>
      <c r="N52" s="350"/>
      <c r="O52" s="73"/>
      <c r="P52" s="127"/>
      <c r="Q52" s="127"/>
      <c r="R52" s="127"/>
      <c r="S52" s="127"/>
      <c r="T52" s="158"/>
      <c r="W52" s="161"/>
    </row>
    <row r="53" spans="1:33" ht="6" customHeight="1" thickBot="1">
      <c r="P53" s="73"/>
      <c r="Q53" s="73"/>
      <c r="R53" s="73"/>
      <c r="S53" s="73"/>
      <c r="T53" s="73"/>
    </row>
    <row r="54" spans="1:33" ht="13.8" thickBot="1">
      <c r="B54" s="540" t="s">
        <v>467</v>
      </c>
      <c r="C54" s="541"/>
      <c r="D54" s="541"/>
      <c r="E54" s="541"/>
      <c r="F54" s="541"/>
      <c r="G54" s="542"/>
      <c r="H54" s="162"/>
      <c r="I54" s="540" t="s">
        <v>468</v>
      </c>
      <c r="J54" s="541"/>
      <c r="K54" s="541"/>
      <c r="L54" s="541"/>
      <c r="M54" s="541"/>
      <c r="N54" s="542"/>
      <c r="O54" s="73"/>
      <c r="P54" s="73"/>
      <c r="Q54" s="73"/>
      <c r="R54" s="73"/>
      <c r="S54" s="73"/>
      <c r="T54" s="73"/>
      <c r="W54" s="543" t="s">
        <v>469</v>
      </c>
      <c r="X54" s="544"/>
      <c r="Y54" s="544"/>
      <c r="Z54" s="544"/>
      <c r="AA54" s="545"/>
      <c r="AC54" s="543" t="s">
        <v>470</v>
      </c>
      <c r="AD54" s="546"/>
      <c r="AE54" s="546"/>
      <c r="AF54" s="546"/>
      <c r="AG54" s="547"/>
    </row>
    <row r="55" spans="1:33" ht="13.8" thickBot="1">
      <c r="A55" s="337" t="s">
        <v>446</v>
      </c>
      <c r="B55" s="99" t="str">
        <f>'Inventaire 1'!B55</f>
        <v>Hê</v>
      </c>
      <c r="C55" s="99" t="str">
        <f>'Inventaire 1'!C55</f>
        <v>Ers</v>
      </c>
      <c r="D55" s="99" t="str">
        <f>'Inventaire 1'!D55</f>
        <v>Frê</v>
      </c>
      <c r="E55" s="99" t="str">
        <f>'Inventaire 1'!E55</f>
        <v>Chêne</v>
      </c>
      <c r="F55" s="99" t="str">
        <f>'Inventaire 1'!F55</f>
        <v>Tilleul</v>
      </c>
      <c r="G55" s="99" t="str">
        <f>'Inventaire 1'!G55</f>
        <v>Aut.f</v>
      </c>
      <c r="H55" s="164"/>
      <c r="I55" s="184" t="str">
        <f t="shared" ref="I55:N55" si="18">B55</f>
        <v>Hê</v>
      </c>
      <c r="J55" s="338" t="str">
        <f t="shared" si="18"/>
        <v>Ers</v>
      </c>
      <c r="K55" s="338" t="str">
        <f t="shared" si="18"/>
        <v>Frê</v>
      </c>
      <c r="L55" s="338" t="str">
        <f t="shared" si="18"/>
        <v>Chêne</v>
      </c>
      <c r="M55" s="338" t="str">
        <f t="shared" si="18"/>
        <v>Tilleul</v>
      </c>
      <c r="N55" s="338" t="str">
        <f t="shared" si="18"/>
        <v>Aut.f</v>
      </c>
      <c r="O55" s="99" t="s">
        <v>446</v>
      </c>
      <c r="P55" s="73"/>
      <c r="Q55" s="73"/>
      <c r="R55" s="73"/>
      <c r="S55" s="73"/>
      <c r="T55" s="73"/>
      <c r="W55" s="165" t="s">
        <v>450</v>
      </c>
      <c r="X55" s="166" t="s">
        <v>451</v>
      </c>
      <c r="Y55" s="167" t="s">
        <v>452</v>
      </c>
      <c r="Z55" s="165" t="s">
        <v>453</v>
      </c>
      <c r="AA55" s="168" t="s">
        <v>454</v>
      </c>
      <c r="AC55" s="104"/>
      <c r="AD55" s="105"/>
      <c r="AE55" s="94" t="s">
        <v>474</v>
      </c>
      <c r="AF55" s="94" t="s">
        <v>475</v>
      </c>
      <c r="AG55" s="95" t="s">
        <v>476</v>
      </c>
    </row>
    <row r="56" spans="1:33" ht="3" customHeight="1" thickBot="1">
      <c r="A56" s="108"/>
      <c r="B56" s="97"/>
      <c r="C56" s="97"/>
      <c r="D56" s="97"/>
      <c r="E56" s="97"/>
      <c r="F56" s="97"/>
      <c r="G56" s="97"/>
      <c r="H56" s="316"/>
      <c r="I56" s="97"/>
      <c r="J56" s="97"/>
      <c r="K56" s="97"/>
      <c r="L56" s="97"/>
      <c r="M56" s="97"/>
      <c r="N56" s="97"/>
      <c r="O56" s="380"/>
      <c r="P56" s="73"/>
      <c r="Q56" s="73"/>
      <c r="R56" s="73"/>
      <c r="S56" s="73"/>
      <c r="T56" s="73"/>
      <c r="W56" s="107"/>
      <c r="X56" s="110"/>
      <c r="Y56" s="107"/>
      <c r="Z56" s="107"/>
      <c r="AA56" s="111"/>
      <c r="AC56" s="112"/>
      <c r="AD56" s="8"/>
      <c r="AE56" s="8"/>
      <c r="AF56" s="8"/>
      <c r="AG56" s="113"/>
    </row>
    <row r="57" spans="1:33">
      <c r="A57" s="365">
        <f>'Inventaire 1'!A57</f>
        <v>16</v>
      </c>
      <c r="B57" s="169"/>
      <c r="C57" s="169"/>
      <c r="D57" s="169"/>
      <c r="E57" s="169"/>
      <c r="F57" s="169"/>
      <c r="G57" s="169"/>
      <c r="H57" s="317"/>
      <c r="I57" s="115">
        <f t="shared" ref="I57:N61" si="19">B57*$Y57</f>
        <v>0</v>
      </c>
      <c r="J57" s="115">
        <f t="shared" si="19"/>
        <v>0</v>
      </c>
      <c r="K57" s="115">
        <f t="shared" si="19"/>
        <v>0</v>
      </c>
      <c r="L57" s="115">
        <f t="shared" si="19"/>
        <v>0</v>
      </c>
      <c r="M57" s="115">
        <f t="shared" si="19"/>
        <v>0</v>
      </c>
      <c r="N57" s="115">
        <f t="shared" si="19"/>
        <v>0</v>
      </c>
      <c r="O57" s="381">
        <f>A57</f>
        <v>16</v>
      </c>
      <c r="P57" s="73"/>
      <c r="Q57" s="73"/>
      <c r="R57" s="73"/>
      <c r="S57" s="73"/>
      <c r="T57" s="73"/>
      <c r="V57">
        <v>16</v>
      </c>
      <c r="W57" s="116">
        <v>0.1</v>
      </c>
      <c r="X57" s="116">
        <f>(W57+Y57)/2</f>
        <v>0.125</v>
      </c>
      <c r="Y57" s="116">
        <v>0.15</v>
      </c>
      <c r="Z57" s="116">
        <f>(Y57+AA57)/2</f>
        <v>0.17499999999999999</v>
      </c>
      <c r="AA57" s="117">
        <v>0.2</v>
      </c>
      <c r="AC57" s="118">
        <v>18</v>
      </c>
      <c r="AD57" s="109">
        <v>1</v>
      </c>
      <c r="AE57" s="119">
        <v>0.15</v>
      </c>
      <c r="AF57" s="119">
        <v>0.18</v>
      </c>
      <c r="AG57" s="120">
        <v>0.21</v>
      </c>
    </row>
    <row r="58" spans="1:33">
      <c r="A58" s="365">
        <f>'Inventaire 1'!A58</f>
        <v>18</v>
      </c>
      <c r="B58" s="169"/>
      <c r="C58" s="169"/>
      <c r="D58" s="169"/>
      <c r="E58" s="169"/>
      <c r="F58" s="169"/>
      <c r="G58" s="169"/>
      <c r="H58" s="318"/>
      <c r="I58" s="115">
        <f t="shared" si="19"/>
        <v>0</v>
      </c>
      <c r="J58" s="115">
        <f t="shared" si="19"/>
        <v>0</v>
      </c>
      <c r="K58" s="115">
        <f t="shared" si="19"/>
        <v>0</v>
      </c>
      <c r="L58" s="115">
        <f t="shared" si="19"/>
        <v>0</v>
      </c>
      <c r="M58" s="115">
        <f t="shared" si="19"/>
        <v>0</v>
      </c>
      <c r="N58" s="115">
        <f t="shared" si="19"/>
        <v>0</v>
      </c>
      <c r="O58" s="382">
        <f>A58</f>
        <v>18</v>
      </c>
      <c r="P58" s="73"/>
      <c r="Q58" s="73"/>
      <c r="R58" s="73"/>
      <c r="S58" s="73"/>
      <c r="T58" s="73"/>
      <c r="V58">
        <v>18</v>
      </c>
      <c r="W58" s="122">
        <v>0.15</v>
      </c>
      <c r="X58" s="122">
        <f>(W58+Y58)/2</f>
        <v>0.17499999999999999</v>
      </c>
      <c r="Y58" s="122">
        <v>0.2</v>
      </c>
      <c r="Z58" s="122">
        <f>(Y58+AA58)/2</f>
        <v>0.25</v>
      </c>
      <c r="AA58" s="123">
        <v>0.3</v>
      </c>
      <c r="AC58" s="124">
        <v>22</v>
      </c>
      <c r="AD58" s="121">
        <v>2</v>
      </c>
      <c r="AE58" s="125">
        <v>0.25700000000000001</v>
      </c>
      <c r="AF58" s="125">
        <v>0.32200000000000001</v>
      </c>
      <c r="AG58" s="126">
        <v>0.378</v>
      </c>
    </row>
    <row r="59" spans="1:33" ht="13.5" customHeight="1">
      <c r="A59" s="365">
        <f>'Inventaire 1'!A59</f>
        <v>20</v>
      </c>
      <c r="B59" s="169"/>
      <c r="C59" s="169"/>
      <c r="D59" s="169"/>
      <c r="E59" s="169"/>
      <c r="F59" s="169"/>
      <c r="G59" s="169"/>
      <c r="H59" s="318"/>
      <c r="I59" s="115">
        <f t="shared" si="19"/>
        <v>0</v>
      </c>
      <c r="J59" s="115">
        <f t="shared" si="19"/>
        <v>0</v>
      </c>
      <c r="K59" s="115">
        <f t="shared" si="19"/>
        <v>0</v>
      </c>
      <c r="L59" s="115">
        <f t="shared" si="19"/>
        <v>0</v>
      </c>
      <c r="M59" s="115">
        <f t="shared" si="19"/>
        <v>0</v>
      </c>
      <c r="N59" s="115">
        <f t="shared" si="19"/>
        <v>0</v>
      </c>
      <c r="O59" s="382">
        <f>A59</f>
        <v>20</v>
      </c>
      <c r="P59" s="127"/>
      <c r="Q59" s="127"/>
      <c r="R59" s="127"/>
      <c r="S59" s="127"/>
      <c r="T59" s="158"/>
      <c r="V59">
        <v>20</v>
      </c>
      <c r="W59" s="116">
        <v>0.2</v>
      </c>
      <c r="X59" s="116">
        <f>(W59+Y59)/2</f>
        <v>0.22500000000000001</v>
      </c>
      <c r="Y59" s="116">
        <v>0.25</v>
      </c>
      <c r="Z59" s="116">
        <f>(Y59+AA59)/2</f>
        <v>0.32500000000000001</v>
      </c>
      <c r="AA59" s="117">
        <v>0.4</v>
      </c>
      <c r="AC59" s="124">
        <v>26</v>
      </c>
      <c r="AD59" s="121">
        <v>3</v>
      </c>
      <c r="AE59" s="125">
        <v>0.39500000000000002</v>
      </c>
      <c r="AF59" s="125">
        <v>0.52300000000000002</v>
      </c>
      <c r="AG59" s="126">
        <v>0.625</v>
      </c>
    </row>
    <row r="60" spans="1:33">
      <c r="A60" s="365">
        <f>'Inventaire 1'!A60</f>
        <v>22</v>
      </c>
      <c r="B60" s="169"/>
      <c r="C60" s="169"/>
      <c r="D60" s="169"/>
      <c r="E60" s="169"/>
      <c r="F60" s="169"/>
      <c r="G60" s="169"/>
      <c r="H60" s="318"/>
      <c r="I60" s="115">
        <f t="shared" si="19"/>
        <v>0</v>
      </c>
      <c r="J60" s="115">
        <f t="shared" si="19"/>
        <v>0</v>
      </c>
      <c r="K60" s="115">
        <f t="shared" si="19"/>
        <v>0</v>
      </c>
      <c r="L60" s="115">
        <f t="shared" si="19"/>
        <v>0</v>
      </c>
      <c r="M60" s="115">
        <f t="shared" si="19"/>
        <v>0</v>
      </c>
      <c r="N60" s="115">
        <f t="shared" si="19"/>
        <v>0</v>
      </c>
      <c r="O60" s="382">
        <f>A60</f>
        <v>22</v>
      </c>
      <c r="P60" s="73"/>
      <c r="Q60" s="73"/>
      <c r="R60" s="73"/>
      <c r="S60" s="73"/>
      <c r="T60" s="73"/>
      <c r="V60">
        <v>22</v>
      </c>
      <c r="W60" s="128">
        <v>0.25</v>
      </c>
      <c r="X60" s="128">
        <f>(W60+Y60)/2</f>
        <v>0.27500000000000002</v>
      </c>
      <c r="Y60" s="128">
        <v>0.3</v>
      </c>
      <c r="Z60" s="128">
        <f>(Y60+AA60)/2</f>
        <v>0.4</v>
      </c>
      <c r="AA60" s="129">
        <v>0.5</v>
      </c>
      <c r="AC60" s="130"/>
      <c r="AD60" s="131"/>
      <c r="AE60" s="131"/>
      <c r="AF60" s="131"/>
      <c r="AG60" s="132"/>
    </row>
    <row r="61" spans="1:33">
      <c r="A61" s="365">
        <f>'Inventaire 1'!A61</f>
        <v>24</v>
      </c>
      <c r="B61" s="169"/>
      <c r="C61" s="169"/>
      <c r="D61" s="169"/>
      <c r="E61" s="169"/>
      <c r="F61" s="169"/>
      <c r="G61" s="169"/>
      <c r="H61" s="318"/>
      <c r="I61" s="115">
        <f t="shared" si="19"/>
        <v>0</v>
      </c>
      <c r="J61" s="115">
        <f t="shared" si="19"/>
        <v>0</v>
      </c>
      <c r="K61" s="115">
        <f t="shared" si="19"/>
        <v>0</v>
      </c>
      <c r="L61" s="115">
        <f t="shared" si="19"/>
        <v>0</v>
      </c>
      <c r="M61" s="115">
        <f t="shared" si="19"/>
        <v>0</v>
      </c>
      <c r="N61" s="115">
        <f t="shared" si="19"/>
        <v>0</v>
      </c>
      <c r="O61" s="382">
        <f>A61</f>
        <v>24</v>
      </c>
      <c r="P61" s="73"/>
      <c r="Q61" s="73"/>
      <c r="R61" s="73"/>
      <c r="S61" s="73"/>
      <c r="T61" s="73"/>
      <c r="V61">
        <v>24</v>
      </c>
      <c r="W61" s="116">
        <v>0.3</v>
      </c>
      <c r="X61" s="116">
        <f>(W61+Y61)/2</f>
        <v>0.35</v>
      </c>
      <c r="Y61" s="116">
        <v>0.4</v>
      </c>
      <c r="Z61" s="116">
        <f>(Y61+AA61)/2</f>
        <v>0.5</v>
      </c>
      <c r="AA61" s="117">
        <v>0.6</v>
      </c>
      <c r="AC61" s="130"/>
      <c r="AD61" s="131"/>
      <c r="AE61" s="131"/>
      <c r="AF61" s="131"/>
      <c r="AG61" s="132"/>
    </row>
    <row r="62" spans="1:33" ht="3.75" customHeight="1" thickBot="1">
      <c r="A62" s="368"/>
      <c r="B62" s="170"/>
      <c r="C62" s="170"/>
      <c r="D62" s="170"/>
      <c r="E62" s="170"/>
      <c r="F62" s="170"/>
      <c r="G62" s="170"/>
      <c r="H62" s="318"/>
      <c r="I62" s="135"/>
      <c r="J62" s="135"/>
      <c r="K62" s="135"/>
      <c r="L62" s="135"/>
      <c r="M62" s="135"/>
      <c r="N62" s="135"/>
      <c r="O62" s="383">
        <v>24</v>
      </c>
      <c r="P62" s="73"/>
      <c r="Q62" s="73"/>
      <c r="R62" s="73"/>
      <c r="S62" s="73"/>
      <c r="T62" s="73"/>
      <c r="W62" s="134"/>
      <c r="X62" s="134"/>
      <c r="Y62" s="134"/>
      <c r="Z62" s="134"/>
      <c r="AA62" s="137"/>
      <c r="AC62" s="112"/>
      <c r="AD62" s="8"/>
      <c r="AE62" s="8"/>
      <c r="AF62" s="8"/>
      <c r="AG62" s="113"/>
    </row>
    <row r="63" spans="1:33" ht="3" customHeight="1" thickBot="1">
      <c r="A63" s="365"/>
      <c r="B63" s="171"/>
      <c r="C63" s="171"/>
      <c r="D63" s="171"/>
      <c r="E63" s="171"/>
      <c r="F63" s="171"/>
      <c r="G63" s="171"/>
      <c r="H63" s="318"/>
      <c r="I63" s="172"/>
      <c r="J63" s="172"/>
      <c r="K63" s="172"/>
      <c r="L63" s="172"/>
      <c r="M63" s="172"/>
      <c r="N63" s="172"/>
      <c r="O63" s="384"/>
      <c r="P63" s="73"/>
      <c r="Q63" s="73"/>
      <c r="R63" s="73"/>
      <c r="S63" s="73"/>
      <c r="T63" s="73"/>
      <c r="W63" s="140"/>
      <c r="X63" s="140"/>
      <c r="Y63" s="140"/>
      <c r="Z63" s="140"/>
      <c r="AA63" s="142"/>
      <c r="AC63" s="112"/>
      <c r="AD63" s="8"/>
      <c r="AE63" s="8"/>
      <c r="AF63" s="8"/>
      <c r="AG63" s="113"/>
    </row>
    <row r="64" spans="1:33">
      <c r="A64" s="365">
        <f>'Inventaire 1'!A64</f>
        <v>26</v>
      </c>
      <c r="B64" s="173"/>
      <c r="C64" s="173"/>
      <c r="D64" s="173"/>
      <c r="E64" s="173"/>
      <c r="F64" s="173"/>
      <c r="G64" s="173"/>
      <c r="H64" s="320"/>
      <c r="I64" s="115">
        <f t="shared" ref="I64:I91" si="20">B64*$Y64</f>
        <v>0</v>
      </c>
      <c r="J64" s="115">
        <f t="shared" ref="J64:J91" si="21">C64*$Y64</f>
        <v>0</v>
      </c>
      <c r="K64" s="115">
        <f t="shared" ref="K64:K91" si="22">D64*$Y64</f>
        <v>0</v>
      </c>
      <c r="L64" s="115">
        <f t="shared" ref="L64:L91" si="23">E64*$Y64</f>
        <v>0</v>
      </c>
      <c r="M64" s="115">
        <f t="shared" ref="M64:M91" si="24">F64*$Y64</f>
        <v>0</v>
      </c>
      <c r="N64" s="115">
        <f t="shared" ref="N64:N91" si="25">G64*$Y64</f>
        <v>0</v>
      </c>
      <c r="O64" s="381">
        <f t="shared" ref="O64:O91" si="26">A64</f>
        <v>26</v>
      </c>
      <c r="P64" s="73"/>
      <c r="Q64" s="73"/>
      <c r="R64" s="73"/>
      <c r="S64" s="73"/>
      <c r="T64" s="73"/>
      <c r="V64">
        <v>26</v>
      </c>
      <c r="W64" s="122">
        <v>0.35</v>
      </c>
      <c r="X64" s="122">
        <f t="shared" ref="X64:X91" si="27">(W64+Y64)/2</f>
        <v>0.42499999999999999</v>
      </c>
      <c r="Y64" s="122">
        <v>0.5</v>
      </c>
      <c r="Z64" s="122">
        <f t="shared" ref="Z64:Z91" si="28">(Y64+AA64)/2</f>
        <v>0.6</v>
      </c>
      <c r="AA64" s="123">
        <v>0.7</v>
      </c>
      <c r="AC64" s="124">
        <v>30</v>
      </c>
      <c r="AD64" s="121">
        <v>4</v>
      </c>
      <c r="AE64" s="125">
        <v>0.56299999999999994</v>
      </c>
      <c r="AF64" s="125">
        <v>0.78200000000000003</v>
      </c>
      <c r="AG64" s="126">
        <v>0.94899999999999995</v>
      </c>
    </row>
    <row r="65" spans="1:33">
      <c r="A65" s="365">
        <f>'Inventaire 1'!A65</f>
        <v>28</v>
      </c>
      <c r="B65" s="174"/>
      <c r="C65" s="174"/>
      <c r="D65" s="174"/>
      <c r="E65" s="174"/>
      <c r="F65" s="174"/>
      <c r="G65" s="174"/>
      <c r="H65" s="318"/>
      <c r="I65" s="115">
        <f t="shared" si="20"/>
        <v>0</v>
      </c>
      <c r="J65" s="115">
        <f t="shared" si="21"/>
        <v>0</v>
      </c>
      <c r="K65" s="115">
        <f t="shared" si="22"/>
        <v>0</v>
      </c>
      <c r="L65" s="115">
        <f t="shared" si="23"/>
        <v>0</v>
      </c>
      <c r="M65" s="115">
        <f t="shared" si="24"/>
        <v>0</v>
      </c>
      <c r="N65" s="115">
        <f t="shared" si="25"/>
        <v>0</v>
      </c>
      <c r="O65" s="382">
        <f t="shared" si="26"/>
        <v>28</v>
      </c>
      <c r="P65" s="73"/>
      <c r="Q65" s="73"/>
      <c r="R65" s="73"/>
      <c r="S65" s="73"/>
      <c r="T65" s="73"/>
      <c r="V65">
        <v>28</v>
      </c>
      <c r="W65" s="122">
        <v>0.45</v>
      </c>
      <c r="X65" s="122">
        <f t="shared" si="27"/>
        <v>0.52500000000000002</v>
      </c>
      <c r="Y65" s="122">
        <v>0.6</v>
      </c>
      <c r="Z65" s="122">
        <f t="shared" si="28"/>
        <v>0.72499999999999998</v>
      </c>
      <c r="AA65" s="123">
        <v>0.85</v>
      </c>
      <c r="AC65" s="124">
        <v>34</v>
      </c>
      <c r="AD65" s="121">
        <v>5</v>
      </c>
      <c r="AE65" s="125">
        <v>0.755</v>
      </c>
      <c r="AF65" s="125">
        <v>1.0960000000000001</v>
      </c>
      <c r="AG65" s="126">
        <v>1.391</v>
      </c>
    </row>
    <row r="66" spans="1:33">
      <c r="A66" s="365">
        <f>'Inventaire 1'!A66</f>
        <v>30</v>
      </c>
      <c r="B66" s="173"/>
      <c r="C66" s="173"/>
      <c r="D66" s="173"/>
      <c r="E66" s="173"/>
      <c r="F66" s="173"/>
      <c r="G66" s="173"/>
      <c r="H66" s="318"/>
      <c r="I66" s="115">
        <f t="shared" si="20"/>
        <v>0</v>
      </c>
      <c r="J66" s="115">
        <f t="shared" si="21"/>
        <v>0</v>
      </c>
      <c r="K66" s="115">
        <f t="shared" si="22"/>
        <v>0</v>
      </c>
      <c r="L66" s="115">
        <f t="shared" si="23"/>
        <v>0</v>
      </c>
      <c r="M66" s="115">
        <f t="shared" si="24"/>
        <v>0</v>
      </c>
      <c r="N66" s="115">
        <f t="shared" si="25"/>
        <v>0</v>
      </c>
      <c r="O66" s="382">
        <f t="shared" si="26"/>
        <v>30</v>
      </c>
      <c r="P66" s="73"/>
      <c r="Q66" s="73"/>
      <c r="R66" s="73"/>
      <c r="S66" s="73"/>
      <c r="V66">
        <v>30</v>
      </c>
      <c r="W66" s="116">
        <v>0.55000000000000004</v>
      </c>
      <c r="X66" s="116">
        <f t="shared" si="27"/>
        <v>0.625</v>
      </c>
      <c r="Y66" s="116">
        <v>0.7</v>
      </c>
      <c r="Z66" s="116">
        <f t="shared" si="28"/>
        <v>0.85</v>
      </c>
      <c r="AA66" s="117">
        <v>1</v>
      </c>
      <c r="AC66" s="124">
        <v>38</v>
      </c>
      <c r="AD66" s="121">
        <v>6</v>
      </c>
      <c r="AE66" s="125">
        <v>0.96799999999999997</v>
      </c>
      <c r="AF66" s="125">
        <v>1.4350000000000001</v>
      </c>
      <c r="AG66" s="126">
        <v>1.873</v>
      </c>
    </row>
    <row r="67" spans="1:33">
      <c r="A67" s="365">
        <f>'Inventaire 1'!A67</f>
        <v>32</v>
      </c>
      <c r="B67" s="173"/>
      <c r="C67" s="173"/>
      <c r="D67" s="173"/>
      <c r="E67" s="173"/>
      <c r="F67" s="173"/>
      <c r="G67" s="173"/>
      <c r="H67" s="318"/>
      <c r="I67" s="115">
        <f t="shared" si="20"/>
        <v>0</v>
      </c>
      <c r="J67" s="115">
        <f t="shared" si="21"/>
        <v>0</v>
      </c>
      <c r="K67" s="115">
        <f t="shared" si="22"/>
        <v>0</v>
      </c>
      <c r="L67" s="115">
        <f t="shared" si="23"/>
        <v>0</v>
      </c>
      <c r="M67" s="115">
        <f t="shared" si="24"/>
        <v>0</v>
      </c>
      <c r="N67" s="115">
        <f t="shared" si="25"/>
        <v>0</v>
      </c>
      <c r="O67" s="382">
        <f t="shared" si="26"/>
        <v>32</v>
      </c>
      <c r="P67" s="73"/>
      <c r="Q67" s="73"/>
      <c r="R67" s="73"/>
      <c r="S67" s="73"/>
      <c r="V67">
        <v>32</v>
      </c>
      <c r="W67" s="116">
        <v>0.65</v>
      </c>
      <c r="X67" s="116">
        <f t="shared" si="27"/>
        <v>0.72500000000000009</v>
      </c>
      <c r="Y67" s="116">
        <v>0.8</v>
      </c>
      <c r="Z67" s="116">
        <f t="shared" si="28"/>
        <v>0.97499999999999998</v>
      </c>
      <c r="AA67" s="117">
        <v>1.1499999999999999</v>
      </c>
      <c r="AC67" s="124">
        <v>42</v>
      </c>
      <c r="AD67" s="121">
        <v>7</v>
      </c>
      <c r="AE67" s="125">
        <v>1.202</v>
      </c>
      <c r="AF67" s="125">
        <v>1.8</v>
      </c>
      <c r="AG67" s="126">
        <v>2.395</v>
      </c>
    </row>
    <row r="68" spans="1:33">
      <c r="A68" s="365">
        <f>'Inventaire 1'!A68</f>
        <v>34</v>
      </c>
      <c r="B68" s="173"/>
      <c r="C68" s="173"/>
      <c r="D68" s="173"/>
      <c r="E68" s="173"/>
      <c r="F68" s="173"/>
      <c r="G68" s="173"/>
      <c r="H68" s="318"/>
      <c r="I68" s="115">
        <f t="shared" si="20"/>
        <v>0</v>
      </c>
      <c r="J68" s="115">
        <f t="shared" si="21"/>
        <v>0</v>
      </c>
      <c r="K68" s="115">
        <f t="shared" si="22"/>
        <v>0</v>
      </c>
      <c r="L68" s="115">
        <f t="shared" si="23"/>
        <v>0</v>
      </c>
      <c r="M68" s="115">
        <f t="shared" si="24"/>
        <v>0</v>
      </c>
      <c r="N68" s="115">
        <f t="shared" si="25"/>
        <v>0</v>
      </c>
      <c r="O68" s="382">
        <f t="shared" si="26"/>
        <v>34</v>
      </c>
      <c r="P68" s="73"/>
      <c r="Q68" s="73"/>
      <c r="R68" s="73"/>
      <c r="S68" s="73"/>
      <c r="V68">
        <v>34</v>
      </c>
      <c r="W68" s="116">
        <v>0.75</v>
      </c>
      <c r="X68" s="116">
        <f t="shared" si="27"/>
        <v>0.85</v>
      </c>
      <c r="Y68" s="116">
        <v>0.95</v>
      </c>
      <c r="Z68" s="116">
        <f t="shared" si="28"/>
        <v>1.125</v>
      </c>
      <c r="AA68" s="117">
        <v>1.3</v>
      </c>
      <c r="AC68" s="124">
        <v>46</v>
      </c>
      <c r="AD68" s="121">
        <v>8</v>
      </c>
      <c r="AE68" s="125">
        <v>1.456</v>
      </c>
      <c r="AF68" s="125">
        <v>2.1890000000000001</v>
      </c>
      <c r="AG68" s="126">
        <v>2.9569999999999999</v>
      </c>
    </row>
    <row r="69" spans="1:33">
      <c r="A69" s="365">
        <f>'Inventaire 1'!A69</f>
        <v>36</v>
      </c>
      <c r="B69" s="173"/>
      <c r="C69" s="173"/>
      <c r="D69" s="173"/>
      <c r="E69" s="173"/>
      <c r="F69" s="173"/>
      <c r="G69" s="173"/>
      <c r="H69" s="318"/>
      <c r="I69" s="115">
        <f t="shared" si="20"/>
        <v>0</v>
      </c>
      <c r="J69" s="115">
        <f t="shared" si="21"/>
        <v>0</v>
      </c>
      <c r="K69" s="115">
        <f t="shared" si="22"/>
        <v>0</v>
      </c>
      <c r="L69" s="115">
        <f t="shared" si="23"/>
        <v>0</v>
      </c>
      <c r="M69" s="115">
        <f t="shared" si="24"/>
        <v>0</v>
      </c>
      <c r="N69" s="115">
        <f t="shared" si="25"/>
        <v>0</v>
      </c>
      <c r="O69" s="382">
        <f t="shared" si="26"/>
        <v>36</v>
      </c>
      <c r="P69" s="73"/>
      <c r="Q69" s="73"/>
      <c r="R69" s="73"/>
      <c r="S69" s="73"/>
      <c r="V69">
        <v>36</v>
      </c>
      <c r="W69" s="116">
        <v>0.85</v>
      </c>
      <c r="X69" s="116">
        <f t="shared" si="27"/>
        <v>0.97500000000000009</v>
      </c>
      <c r="Y69" s="116">
        <v>1.1000000000000001</v>
      </c>
      <c r="Z69" s="116">
        <f t="shared" si="28"/>
        <v>1.2749999999999999</v>
      </c>
      <c r="AA69" s="117">
        <v>1.45</v>
      </c>
      <c r="AC69" s="124">
        <v>50</v>
      </c>
      <c r="AD69" s="121">
        <v>9</v>
      </c>
      <c r="AE69" s="125">
        <v>1.732</v>
      </c>
      <c r="AF69" s="125">
        <v>2.6040000000000001</v>
      </c>
      <c r="AG69" s="126">
        <v>3.5590000000000002</v>
      </c>
    </row>
    <row r="70" spans="1:33">
      <c r="A70" s="365">
        <f>'Inventaire 1'!A70</f>
        <v>38</v>
      </c>
      <c r="B70" s="173"/>
      <c r="C70" s="173"/>
      <c r="D70" s="173"/>
      <c r="E70" s="173"/>
      <c r="F70" s="173"/>
      <c r="G70" s="173"/>
      <c r="H70" s="318"/>
      <c r="I70" s="115">
        <f t="shared" si="20"/>
        <v>0</v>
      </c>
      <c r="J70" s="115">
        <f t="shared" si="21"/>
        <v>0</v>
      </c>
      <c r="K70" s="115">
        <f t="shared" si="22"/>
        <v>0</v>
      </c>
      <c r="L70" s="115">
        <f t="shared" si="23"/>
        <v>0</v>
      </c>
      <c r="M70" s="115">
        <f t="shared" si="24"/>
        <v>0</v>
      </c>
      <c r="N70" s="115">
        <f t="shared" si="25"/>
        <v>0</v>
      </c>
      <c r="O70" s="382">
        <f t="shared" si="26"/>
        <v>38</v>
      </c>
      <c r="P70" s="73"/>
      <c r="Q70" s="73"/>
      <c r="R70" s="73"/>
      <c r="S70" s="73"/>
      <c r="V70">
        <v>38</v>
      </c>
      <c r="W70" s="116">
        <v>1</v>
      </c>
      <c r="X70" s="116">
        <f t="shared" si="27"/>
        <v>1.125</v>
      </c>
      <c r="Y70" s="116">
        <v>1.25</v>
      </c>
      <c r="Z70" s="116">
        <f t="shared" si="28"/>
        <v>1.45</v>
      </c>
      <c r="AA70" s="117">
        <v>1.65</v>
      </c>
      <c r="AC70" s="124">
        <v>54</v>
      </c>
      <c r="AD70" s="121">
        <v>10</v>
      </c>
      <c r="AE70" s="125">
        <v>2.028</v>
      </c>
      <c r="AF70" s="125">
        <v>3.0430000000000001</v>
      </c>
      <c r="AG70" s="126">
        <v>4.2009999999999996</v>
      </c>
    </row>
    <row r="71" spans="1:33">
      <c r="A71" s="365">
        <f>'Inventaire 1'!A71</f>
        <v>40</v>
      </c>
      <c r="B71" s="173"/>
      <c r="C71" s="173"/>
      <c r="D71" s="173"/>
      <c r="E71" s="173"/>
      <c r="F71" s="173"/>
      <c r="G71" s="173"/>
      <c r="H71" s="318"/>
      <c r="I71" s="115">
        <f t="shared" si="20"/>
        <v>0</v>
      </c>
      <c r="J71" s="115">
        <f t="shared" si="21"/>
        <v>0</v>
      </c>
      <c r="K71" s="115">
        <f t="shared" si="22"/>
        <v>0</v>
      </c>
      <c r="L71" s="115">
        <f t="shared" si="23"/>
        <v>0</v>
      </c>
      <c r="M71" s="115">
        <f t="shared" si="24"/>
        <v>0</v>
      </c>
      <c r="N71" s="115">
        <f t="shared" si="25"/>
        <v>0</v>
      </c>
      <c r="O71" s="382">
        <f t="shared" si="26"/>
        <v>40</v>
      </c>
      <c r="P71" s="73"/>
      <c r="Q71" s="73"/>
      <c r="R71" s="73"/>
      <c r="S71" s="73"/>
      <c r="V71">
        <v>40</v>
      </c>
      <c r="W71" s="116">
        <v>1.1499999999999999</v>
      </c>
      <c r="X71" s="116">
        <f t="shared" si="27"/>
        <v>1.2749999999999999</v>
      </c>
      <c r="Y71" s="116">
        <v>1.4</v>
      </c>
      <c r="Z71" s="116">
        <f t="shared" si="28"/>
        <v>1.625</v>
      </c>
      <c r="AA71" s="117">
        <v>1.85</v>
      </c>
      <c r="AC71" s="124">
        <v>58</v>
      </c>
      <c r="AD71" s="121">
        <v>11</v>
      </c>
      <c r="AE71" s="125">
        <v>2.3460000000000001</v>
      </c>
      <c r="AF71" s="125">
        <v>3.508</v>
      </c>
      <c r="AG71" s="126">
        <v>4.883</v>
      </c>
    </row>
    <row r="72" spans="1:33">
      <c r="A72" s="365">
        <f>'Inventaire 1'!A72</f>
        <v>42</v>
      </c>
      <c r="B72" s="173"/>
      <c r="C72" s="173"/>
      <c r="D72" s="173"/>
      <c r="E72" s="173"/>
      <c r="F72" s="173"/>
      <c r="G72" s="173"/>
      <c r="H72" s="318"/>
      <c r="I72" s="115">
        <f t="shared" si="20"/>
        <v>0</v>
      </c>
      <c r="J72" s="115">
        <f t="shared" si="21"/>
        <v>0</v>
      </c>
      <c r="K72" s="115">
        <f t="shared" si="22"/>
        <v>0</v>
      </c>
      <c r="L72" s="115">
        <f t="shared" si="23"/>
        <v>0</v>
      </c>
      <c r="M72" s="115">
        <f t="shared" si="24"/>
        <v>0</v>
      </c>
      <c r="N72" s="115">
        <f t="shared" si="25"/>
        <v>0</v>
      </c>
      <c r="O72" s="382">
        <f t="shared" si="26"/>
        <v>42</v>
      </c>
      <c r="P72" s="73"/>
      <c r="Q72" s="73"/>
      <c r="R72" s="73"/>
      <c r="S72" s="73"/>
      <c r="V72">
        <v>42</v>
      </c>
      <c r="W72" s="116">
        <v>1.3</v>
      </c>
      <c r="X72" s="116">
        <f t="shared" si="27"/>
        <v>1.4500000000000002</v>
      </c>
      <c r="Y72" s="116">
        <v>1.6</v>
      </c>
      <c r="Z72" s="116">
        <f t="shared" si="28"/>
        <v>1.825</v>
      </c>
      <c r="AA72" s="117">
        <v>2.0499999999999998</v>
      </c>
      <c r="AC72" s="124">
        <v>62</v>
      </c>
      <c r="AD72" s="121">
        <v>12</v>
      </c>
      <c r="AE72" s="125">
        <v>2.6840000000000002</v>
      </c>
      <c r="AF72" s="125">
        <v>3.9969999999999999</v>
      </c>
      <c r="AG72" s="126">
        <v>5.6050000000000004</v>
      </c>
    </row>
    <row r="73" spans="1:33">
      <c r="A73" s="365">
        <f>'Inventaire 1'!A73</f>
        <v>44</v>
      </c>
      <c r="B73" s="173"/>
      <c r="C73" s="173"/>
      <c r="D73" s="173"/>
      <c r="E73" s="173"/>
      <c r="F73" s="173"/>
      <c r="G73" s="173"/>
      <c r="H73" s="318"/>
      <c r="I73" s="115">
        <f t="shared" si="20"/>
        <v>0</v>
      </c>
      <c r="J73" s="115">
        <f t="shared" si="21"/>
        <v>0</v>
      </c>
      <c r="K73" s="115">
        <f t="shared" si="22"/>
        <v>0</v>
      </c>
      <c r="L73" s="115">
        <f t="shared" si="23"/>
        <v>0</v>
      </c>
      <c r="M73" s="115">
        <f t="shared" si="24"/>
        <v>0</v>
      </c>
      <c r="N73" s="115">
        <f t="shared" si="25"/>
        <v>0</v>
      </c>
      <c r="O73" s="382">
        <f t="shared" si="26"/>
        <v>44</v>
      </c>
      <c r="P73" s="73"/>
      <c r="Q73" s="73"/>
      <c r="R73" s="73"/>
      <c r="S73" s="73"/>
      <c r="V73">
        <v>44</v>
      </c>
      <c r="W73" s="116">
        <v>1.45</v>
      </c>
      <c r="X73" s="116">
        <f t="shared" si="27"/>
        <v>1.625</v>
      </c>
      <c r="Y73" s="116">
        <v>1.8</v>
      </c>
      <c r="Z73" s="116">
        <f t="shared" si="28"/>
        <v>2.0249999999999999</v>
      </c>
      <c r="AA73" s="117">
        <v>2.25</v>
      </c>
      <c r="AC73" s="124">
        <v>66</v>
      </c>
      <c r="AD73" s="121">
        <v>13</v>
      </c>
      <c r="AE73" s="125">
        <v>3.0430000000000001</v>
      </c>
      <c r="AF73" s="125">
        <v>4.5119999999999996</v>
      </c>
      <c r="AG73" s="126">
        <v>6.367</v>
      </c>
    </row>
    <row r="74" spans="1:33">
      <c r="A74" s="365">
        <f>'Inventaire 1'!A74</f>
        <v>46</v>
      </c>
      <c r="B74" s="173"/>
      <c r="C74" s="173"/>
      <c r="D74" s="173"/>
      <c r="E74" s="173"/>
      <c r="F74" s="173"/>
      <c r="G74" s="173"/>
      <c r="H74" s="318"/>
      <c r="I74" s="115">
        <f t="shared" si="20"/>
        <v>0</v>
      </c>
      <c r="J74" s="115">
        <f t="shared" si="21"/>
        <v>0</v>
      </c>
      <c r="K74" s="115">
        <f t="shared" si="22"/>
        <v>0</v>
      </c>
      <c r="L74" s="115">
        <f t="shared" si="23"/>
        <v>0</v>
      </c>
      <c r="M74" s="115">
        <f t="shared" si="24"/>
        <v>0</v>
      </c>
      <c r="N74" s="115">
        <f t="shared" si="25"/>
        <v>0</v>
      </c>
      <c r="O74" s="382">
        <f t="shared" si="26"/>
        <v>46</v>
      </c>
      <c r="P74" s="73"/>
      <c r="Q74" s="73"/>
      <c r="R74" s="73"/>
      <c r="S74" s="73"/>
      <c r="V74">
        <v>46</v>
      </c>
      <c r="W74" s="116">
        <v>1.6</v>
      </c>
      <c r="X74" s="116">
        <f t="shared" si="27"/>
        <v>1.8</v>
      </c>
      <c r="Y74" s="116">
        <v>2</v>
      </c>
      <c r="Z74" s="116">
        <f t="shared" si="28"/>
        <v>2.2250000000000001</v>
      </c>
      <c r="AA74" s="117">
        <v>2.4500000000000002</v>
      </c>
      <c r="AC74" s="124">
        <v>70</v>
      </c>
      <c r="AD74" s="121">
        <v>14</v>
      </c>
      <c r="AE74" s="125">
        <v>3.423</v>
      </c>
      <c r="AF74" s="125">
        <v>5.0519999999999996</v>
      </c>
      <c r="AG74" s="126">
        <v>7.17</v>
      </c>
    </row>
    <row r="75" spans="1:33">
      <c r="A75" s="365">
        <f>'Inventaire 1'!A75</f>
        <v>48</v>
      </c>
      <c r="B75" s="173"/>
      <c r="C75" s="173"/>
      <c r="D75" s="173"/>
      <c r="E75" s="173"/>
      <c r="F75" s="173"/>
      <c r="G75" s="173"/>
      <c r="H75" s="318"/>
      <c r="I75" s="115">
        <f t="shared" si="20"/>
        <v>0</v>
      </c>
      <c r="J75" s="115">
        <f t="shared" si="21"/>
        <v>0</v>
      </c>
      <c r="K75" s="115">
        <f t="shared" si="22"/>
        <v>0</v>
      </c>
      <c r="L75" s="115">
        <f t="shared" si="23"/>
        <v>0</v>
      </c>
      <c r="M75" s="115">
        <f t="shared" si="24"/>
        <v>0</v>
      </c>
      <c r="N75" s="115">
        <f t="shared" si="25"/>
        <v>0</v>
      </c>
      <c r="O75" s="382">
        <f t="shared" si="26"/>
        <v>48</v>
      </c>
      <c r="P75" s="73"/>
      <c r="Q75" s="73"/>
      <c r="R75" s="73"/>
      <c r="S75" s="73"/>
      <c r="V75">
        <v>48</v>
      </c>
      <c r="W75" s="116">
        <v>1.75</v>
      </c>
      <c r="X75" s="116">
        <f t="shared" si="27"/>
        <v>1.9750000000000001</v>
      </c>
      <c r="Y75" s="116">
        <v>2.2000000000000002</v>
      </c>
      <c r="Z75" s="116">
        <f t="shared" si="28"/>
        <v>2.3250000000000002</v>
      </c>
      <c r="AA75" s="117">
        <v>2.4500000000000002</v>
      </c>
      <c r="AC75" s="124">
        <v>74</v>
      </c>
      <c r="AD75" s="121">
        <v>15</v>
      </c>
      <c r="AE75" s="125">
        <v>3.8239999999999998</v>
      </c>
      <c r="AF75" s="125">
        <v>5.617</v>
      </c>
      <c r="AG75" s="126">
        <v>8.0120000000000005</v>
      </c>
    </row>
    <row r="76" spans="1:33">
      <c r="A76" s="365">
        <f>'Inventaire 1'!A76</f>
        <v>50</v>
      </c>
      <c r="B76" s="173"/>
      <c r="C76" s="173"/>
      <c r="D76" s="173"/>
      <c r="E76" s="173"/>
      <c r="F76" s="173"/>
      <c r="G76" s="173"/>
      <c r="H76" s="318"/>
      <c r="I76" s="115">
        <f t="shared" si="20"/>
        <v>0</v>
      </c>
      <c r="J76" s="115">
        <f t="shared" si="21"/>
        <v>0</v>
      </c>
      <c r="K76" s="115">
        <f t="shared" si="22"/>
        <v>0</v>
      </c>
      <c r="L76" s="115">
        <f t="shared" si="23"/>
        <v>0</v>
      </c>
      <c r="M76" s="115">
        <f t="shared" si="24"/>
        <v>0</v>
      </c>
      <c r="N76" s="115">
        <f t="shared" si="25"/>
        <v>0</v>
      </c>
      <c r="O76" s="382">
        <f t="shared" si="26"/>
        <v>50</v>
      </c>
      <c r="P76" s="73"/>
      <c r="Q76" s="73"/>
      <c r="R76" s="73"/>
      <c r="S76" s="73"/>
      <c r="V76">
        <v>50</v>
      </c>
      <c r="W76" s="116">
        <v>1.9</v>
      </c>
      <c r="X76" s="116">
        <f t="shared" si="27"/>
        <v>2.15</v>
      </c>
      <c r="Y76" s="116">
        <v>2.4</v>
      </c>
      <c r="Z76" s="116">
        <f t="shared" si="28"/>
        <v>2.5499999999999998</v>
      </c>
      <c r="AA76" s="117">
        <v>2.7</v>
      </c>
      <c r="AC76" s="124">
        <v>78</v>
      </c>
      <c r="AD76" s="121">
        <v>16</v>
      </c>
      <c r="AE76" s="125">
        <v>4.2460000000000004</v>
      </c>
      <c r="AF76" s="125">
        <v>6.2069999999999999</v>
      </c>
      <c r="AG76" s="126">
        <v>8.8940000000000001</v>
      </c>
    </row>
    <row r="77" spans="1:33">
      <c r="A77" s="365">
        <f>'Inventaire 1'!A77</f>
        <v>52</v>
      </c>
      <c r="B77" s="173"/>
      <c r="C77" s="173"/>
      <c r="D77" s="173"/>
      <c r="E77" s="173"/>
      <c r="F77" s="173"/>
      <c r="G77" s="173"/>
      <c r="H77" s="318"/>
      <c r="I77" s="115">
        <f t="shared" si="20"/>
        <v>0</v>
      </c>
      <c r="J77" s="115">
        <f t="shared" si="21"/>
        <v>0</v>
      </c>
      <c r="K77" s="115">
        <f t="shared" si="22"/>
        <v>0</v>
      </c>
      <c r="L77" s="115">
        <f t="shared" si="23"/>
        <v>0</v>
      </c>
      <c r="M77" s="115">
        <f t="shared" si="24"/>
        <v>0</v>
      </c>
      <c r="N77" s="115">
        <f t="shared" si="25"/>
        <v>0</v>
      </c>
      <c r="O77" s="382">
        <f t="shared" si="26"/>
        <v>52</v>
      </c>
      <c r="P77" s="73"/>
      <c r="Q77" s="73"/>
      <c r="R77" s="73"/>
      <c r="S77" s="73"/>
      <c r="V77">
        <v>52</v>
      </c>
      <c r="W77" s="116">
        <v>2.1</v>
      </c>
      <c r="X77" s="116">
        <f t="shared" si="27"/>
        <v>2.35</v>
      </c>
      <c r="Y77" s="116">
        <v>2.6</v>
      </c>
      <c r="Z77" s="116">
        <f t="shared" si="28"/>
        <v>2.7750000000000004</v>
      </c>
      <c r="AA77" s="117">
        <v>2.95</v>
      </c>
      <c r="AC77" s="124">
        <v>82</v>
      </c>
      <c r="AD77" s="121">
        <v>17</v>
      </c>
      <c r="AE77" s="125">
        <v>4.6890000000000001</v>
      </c>
      <c r="AF77" s="125">
        <v>6.8220000000000001</v>
      </c>
      <c r="AG77" s="126">
        <v>9.8160000000000007</v>
      </c>
    </row>
    <row r="78" spans="1:33">
      <c r="A78" s="365">
        <f>'Inventaire 1'!A78</f>
        <v>54</v>
      </c>
      <c r="B78" s="173"/>
      <c r="C78" s="173"/>
      <c r="D78" s="173"/>
      <c r="E78" s="173"/>
      <c r="F78" s="173"/>
      <c r="G78" s="173"/>
      <c r="H78" s="318"/>
      <c r="I78" s="115">
        <f t="shared" si="20"/>
        <v>0</v>
      </c>
      <c r="J78" s="115">
        <f t="shared" si="21"/>
        <v>0</v>
      </c>
      <c r="K78" s="115">
        <f t="shared" si="22"/>
        <v>0</v>
      </c>
      <c r="L78" s="115">
        <f t="shared" si="23"/>
        <v>0</v>
      </c>
      <c r="M78" s="115">
        <f t="shared" si="24"/>
        <v>0</v>
      </c>
      <c r="N78" s="115">
        <f t="shared" si="25"/>
        <v>0</v>
      </c>
      <c r="O78" s="382">
        <f t="shared" si="26"/>
        <v>54</v>
      </c>
      <c r="P78" s="73"/>
      <c r="Q78" s="73"/>
      <c r="R78" s="73"/>
      <c r="S78" s="73"/>
      <c r="V78">
        <v>54</v>
      </c>
      <c r="W78" s="116">
        <v>2.2999999999999998</v>
      </c>
      <c r="X78" s="116">
        <f t="shared" si="27"/>
        <v>2.5750000000000002</v>
      </c>
      <c r="Y78" s="116">
        <v>2.85</v>
      </c>
      <c r="Z78" s="116">
        <f t="shared" si="28"/>
        <v>3.0250000000000004</v>
      </c>
      <c r="AA78" s="117">
        <v>3.2</v>
      </c>
      <c r="AC78" s="124">
        <v>86</v>
      </c>
      <c r="AD78" s="121">
        <v>18</v>
      </c>
      <c r="AE78" s="125">
        <v>5.1529999999999996</v>
      </c>
      <c r="AF78" s="125">
        <v>7.4619999999999997</v>
      </c>
      <c r="AG78" s="126">
        <v>10.779</v>
      </c>
    </row>
    <row r="79" spans="1:33">
      <c r="A79" s="365">
        <f>'Inventaire 1'!A79</f>
        <v>56</v>
      </c>
      <c r="B79" s="173"/>
      <c r="C79" s="173"/>
      <c r="D79" s="173"/>
      <c r="E79" s="173"/>
      <c r="F79" s="173"/>
      <c r="G79" s="173"/>
      <c r="H79" s="318"/>
      <c r="I79" s="115">
        <f t="shared" si="20"/>
        <v>0</v>
      </c>
      <c r="J79" s="115">
        <f t="shared" si="21"/>
        <v>0</v>
      </c>
      <c r="K79" s="115">
        <f t="shared" si="22"/>
        <v>0</v>
      </c>
      <c r="L79" s="115">
        <f t="shared" si="23"/>
        <v>0</v>
      </c>
      <c r="M79" s="115">
        <f t="shared" si="24"/>
        <v>0</v>
      </c>
      <c r="N79" s="115">
        <f t="shared" si="25"/>
        <v>0</v>
      </c>
      <c r="O79" s="382">
        <f t="shared" si="26"/>
        <v>56</v>
      </c>
      <c r="P79" s="73"/>
      <c r="Q79" s="73"/>
      <c r="R79" s="73"/>
      <c r="S79" s="73"/>
      <c r="V79">
        <v>56</v>
      </c>
      <c r="W79" s="116">
        <v>2.5</v>
      </c>
      <c r="X79" s="116">
        <f t="shared" si="27"/>
        <v>2.8</v>
      </c>
      <c r="Y79" s="116">
        <v>3.1</v>
      </c>
      <c r="Z79" s="116">
        <f t="shared" si="28"/>
        <v>3.3</v>
      </c>
      <c r="AA79" s="117">
        <v>3.5</v>
      </c>
      <c r="AC79" s="124">
        <v>90</v>
      </c>
      <c r="AD79" s="121">
        <v>19</v>
      </c>
      <c r="AE79" s="125">
        <v>5.6369999999999996</v>
      </c>
      <c r="AF79" s="125">
        <v>8.1270000000000007</v>
      </c>
      <c r="AG79" s="126">
        <v>11.781000000000001</v>
      </c>
    </row>
    <row r="80" spans="1:33">
      <c r="A80" s="365">
        <f>'Inventaire 1'!A80</f>
        <v>58</v>
      </c>
      <c r="B80" s="173"/>
      <c r="C80" s="173"/>
      <c r="D80" s="173"/>
      <c r="E80" s="173"/>
      <c r="F80" s="173"/>
      <c r="G80" s="173"/>
      <c r="H80" s="318"/>
      <c r="I80" s="115">
        <f t="shared" si="20"/>
        <v>0</v>
      </c>
      <c r="J80" s="115">
        <f t="shared" si="21"/>
        <v>0</v>
      </c>
      <c r="K80" s="115">
        <f t="shared" si="22"/>
        <v>0</v>
      </c>
      <c r="L80" s="115">
        <f t="shared" si="23"/>
        <v>0</v>
      </c>
      <c r="M80" s="115">
        <f t="shared" si="24"/>
        <v>0</v>
      </c>
      <c r="N80" s="115">
        <f t="shared" si="25"/>
        <v>0</v>
      </c>
      <c r="O80" s="382">
        <f t="shared" si="26"/>
        <v>58</v>
      </c>
      <c r="P80" s="73"/>
      <c r="Q80" s="73"/>
      <c r="R80" s="73"/>
      <c r="S80" s="73"/>
      <c r="V80">
        <v>58</v>
      </c>
      <c r="W80" s="116">
        <v>2.7</v>
      </c>
      <c r="X80" s="116">
        <f t="shared" si="27"/>
        <v>3.0250000000000004</v>
      </c>
      <c r="Y80" s="116">
        <v>3.35</v>
      </c>
      <c r="Z80" s="116">
        <f t="shared" si="28"/>
        <v>3.5750000000000002</v>
      </c>
      <c r="AA80" s="117">
        <v>3.8</v>
      </c>
      <c r="AC80" s="175">
        <v>94</v>
      </c>
      <c r="AD80" s="176">
        <v>20</v>
      </c>
      <c r="AE80" s="177">
        <v>6.1429999999999998</v>
      </c>
      <c r="AF80" s="177">
        <v>8.8170000000000002</v>
      </c>
      <c r="AG80" s="178">
        <v>12.823</v>
      </c>
    </row>
    <row r="81" spans="1:27">
      <c r="A81" s="365">
        <f>'Inventaire 1'!A81</f>
        <v>60</v>
      </c>
      <c r="B81" s="173"/>
      <c r="C81" s="173"/>
      <c r="D81" s="173"/>
      <c r="E81" s="173"/>
      <c r="F81" s="173"/>
      <c r="G81" s="173"/>
      <c r="H81" s="318"/>
      <c r="I81" s="115">
        <f t="shared" si="20"/>
        <v>0</v>
      </c>
      <c r="J81" s="115">
        <f t="shared" si="21"/>
        <v>0</v>
      </c>
      <c r="K81" s="115">
        <f t="shared" si="22"/>
        <v>0</v>
      </c>
      <c r="L81" s="115">
        <f t="shared" si="23"/>
        <v>0</v>
      </c>
      <c r="M81" s="115">
        <f t="shared" si="24"/>
        <v>0</v>
      </c>
      <c r="N81" s="115">
        <f t="shared" si="25"/>
        <v>0</v>
      </c>
      <c r="O81" s="382">
        <f t="shared" si="26"/>
        <v>60</v>
      </c>
      <c r="P81" s="73"/>
      <c r="Q81" s="73"/>
      <c r="R81" s="73"/>
      <c r="S81" s="73"/>
      <c r="V81">
        <v>60</v>
      </c>
      <c r="W81" s="116">
        <v>2.9</v>
      </c>
      <c r="X81" s="116">
        <f t="shared" si="27"/>
        <v>3.25</v>
      </c>
      <c r="Y81" s="116">
        <v>3.6</v>
      </c>
      <c r="Z81" s="116">
        <f t="shared" si="28"/>
        <v>3.8499999999999996</v>
      </c>
      <c r="AA81" s="117">
        <v>4.0999999999999996</v>
      </c>
    </row>
    <row r="82" spans="1:27">
      <c r="A82" s="365">
        <f>'Inventaire 1'!A82</f>
        <v>62</v>
      </c>
      <c r="B82" s="173"/>
      <c r="C82" s="173"/>
      <c r="D82" s="173"/>
      <c r="E82" s="173"/>
      <c r="F82" s="173"/>
      <c r="G82" s="173"/>
      <c r="H82" s="318"/>
      <c r="I82" s="115">
        <f t="shared" si="20"/>
        <v>0</v>
      </c>
      <c r="J82" s="115">
        <f t="shared" si="21"/>
        <v>0</v>
      </c>
      <c r="K82" s="115">
        <f t="shared" si="22"/>
        <v>0</v>
      </c>
      <c r="L82" s="115">
        <f t="shared" si="23"/>
        <v>0</v>
      </c>
      <c r="M82" s="115">
        <f t="shared" si="24"/>
        <v>0</v>
      </c>
      <c r="N82" s="115">
        <f t="shared" si="25"/>
        <v>0</v>
      </c>
      <c r="O82" s="382">
        <f t="shared" si="26"/>
        <v>62</v>
      </c>
      <c r="P82" s="73"/>
      <c r="Q82" s="73"/>
      <c r="R82" s="73"/>
      <c r="S82" s="73"/>
      <c r="V82">
        <v>62</v>
      </c>
      <c r="W82" s="116">
        <v>3.1</v>
      </c>
      <c r="X82" s="116">
        <f t="shared" si="27"/>
        <v>3.4750000000000001</v>
      </c>
      <c r="Y82" s="116">
        <v>3.85</v>
      </c>
      <c r="Z82" s="116">
        <f t="shared" si="28"/>
        <v>4.125</v>
      </c>
      <c r="AA82" s="117">
        <v>4.4000000000000004</v>
      </c>
    </row>
    <row r="83" spans="1:27">
      <c r="A83" s="365">
        <f>'Inventaire 1'!A83</f>
        <v>64</v>
      </c>
      <c r="B83" s="173"/>
      <c r="C83" s="173"/>
      <c r="D83" s="173"/>
      <c r="E83" s="173"/>
      <c r="F83" s="173"/>
      <c r="G83" s="173"/>
      <c r="H83" s="318"/>
      <c r="I83" s="115">
        <f t="shared" si="20"/>
        <v>0</v>
      </c>
      <c r="J83" s="115">
        <f t="shared" si="21"/>
        <v>0</v>
      </c>
      <c r="K83" s="115">
        <f t="shared" si="22"/>
        <v>0</v>
      </c>
      <c r="L83" s="115">
        <f t="shared" si="23"/>
        <v>0</v>
      </c>
      <c r="M83" s="115">
        <f t="shared" si="24"/>
        <v>0</v>
      </c>
      <c r="N83" s="115">
        <f t="shared" si="25"/>
        <v>0</v>
      </c>
      <c r="O83" s="382">
        <f t="shared" si="26"/>
        <v>64</v>
      </c>
      <c r="P83" s="73"/>
      <c r="Q83" s="73"/>
      <c r="R83" s="73"/>
      <c r="S83" s="73"/>
      <c r="V83">
        <v>64</v>
      </c>
      <c r="W83" s="116">
        <v>3.3</v>
      </c>
      <c r="X83" s="116">
        <f t="shared" si="27"/>
        <v>3.7250000000000001</v>
      </c>
      <c r="Y83" s="116">
        <v>4.1500000000000004</v>
      </c>
      <c r="Z83" s="116">
        <f t="shared" si="28"/>
        <v>4.4250000000000007</v>
      </c>
      <c r="AA83" s="117">
        <v>4.7</v>
      </c>
    </row>
    <row r="84" spans="1:27">
      <c r="A84" s="365">
        <f>'Inventaire 1'!A84</f>
        <v>66</v>
      </c>
      <c r="B84" s="173"/>
      <c r="C84" s="173"/>
      <c r="D84" s="173"/>
      <c r="E84" s="173"/>
      <c r="F84" s="173"/>
      <c r="G84" s="173"/>
      <c r="H84" s="318"/>
      <c r="I84" s="115">
        <f t="shared" si="20"/>
        <v>0</v>
      </c>
      <c r="J84" s="115">
        <f t="shared" si="21"/>
        <v>0</v>
      </c>
      <c r="K84" s="115">
        <f t="shared" si="22"/>
        <v>0</v>
      </c>
      <c r="L84" s="115">
        <f t="shared" si="23"/>
        <v>0</v>
      </c>
      <c r="M84" s="115">
        <f t="shared" si="24"/>
        <v>0</v>
      </c>
      <c r="N84" s="115">
        <f t="shared" si="25"/>
        <v>0</v>
      </c>
      <c r="O84" s="382">
        <f t="shared" si="26"/>
        <v>66</v>
      </c>
      <c r="P84" s="73"/>
      <c r="Q84" s="73"/>
      <c r="R84" s="73"/>
      <c r="S84" s="73"/>
      <c r="V84">
        <v>66</v>
      </c>
      <c r="W84" s="116">
        <v>3.55</v>
      </c>
      <c r="X84" s="116">
        <f t="shared" si="27"/>
        <v>4</v>
      </c>
      <c r="Y84" s="116">
        <v>4.45</v>
      </c>
      <c r="Z84" s="116">
        <f t="shared" si="28"/>
        <v>4.75</v>
      </c>
      <c r="AA84" s="117">
        <v>5.05</v>
      </c>
    </row>
    <row r="85" spans="1:27">
      <c r="A85" s="365">
        <f>'Inventaire 1'!A85</f>
        <v>68</v>
      </c>
      <c r="B85" s="173"/>
      <c r="C85" s="173"/>
      <c r="D85" s="173"/>
      <c r="E85" s="173"/>
      <c r="F85" s="173"/>
      <c r="G85" s="173"/>
      <c r="H85" s="318"/>
      <c r="I85" s="115">
        <f t="shared" si="20"/>
        <v>0</v>
      </c>
      <c r="J85" s="115">
        <f t="shared" si="21"/>
        <v>0</v>
      </c>
      <c r="K85" s="115">
        <f t="shared" si="22"/>
        <v>0</v>
      </c>
      <c r="L85" s="115">
        <f t="shared" si="23"/>
        <v>0</v>
      </c>
      <c r="M85" s="115">
        <f t="shared" si="24"/>
        <v>0</v>
      </c>
      <c r="N85" s="115">
        <f t="shared" si="25"/>
        <v>0</v>
      </c>
      <c r="O85" s="382">
        <f t="shared" si="26"/>
        <v>68</v>
      </c>
      <c r="P85" s="73"/>
      <c r="Q85" s="73"/>
      <c r="R85" s="73"/>
      <c r="S85" s="73"/>
      <c r="V85">
        <v>68</v>
      </c>
      <c r="W85" s="116">
        <v>3.8</v>
      </c>
      <c r="X85" s="116">
        <f t="shared" si="27"/>
        <v>4.2750000000000004</v>
      </c>
      <c r="Y85" s="116">
        <v>4.75</v>
      </c>
      <c r="Z85" s="116">
        <f t="shared" si="28"/>
        <v>5.0750000000000002</v>
      </c>
      <c r="AA85" s="117">
        <v>5.4</v>
      </c>
    </row>
    <row r="86" spans="1:27">
      <c r="A86" s="365">
        <f>'Inventaire 1'!A86</f>
        <v>70</v>
      </c>
      <c r="B86" s="173"/>
      <c r="C86" s="173"/>
      <c r="D86" s="173"/>
      <c r="E86" s="173"/>
      <c r="F86" s="173"/>
      <c r="G86" s="173"/>
      <c r="H86" s="318"/>
      <c r="I86" s="115">
        <f t="shared" si="20"/>
        <v>0</v>
      </c>
      <c r="J86" s="115">
        <f t="shared" si="21"/>
        <v>0</v>
      </c>
      <c r="K86" s="115">
        <f t="shared" si="22"/>
        <v>0</v>
      </c>
      <c r="L86" s="115">
        <f t="shared" si="23"/>
        <v>0</v>
      </c>
      <c r="M86" s="115">
        <f t="shared" si="24"/>
        <v>0</v>
      </c>
      <c r="N86" s="115">
        <f t="shared" si="25"/>
        <v>0</v>
      </c>
      <c r="O86" s="382">
        <f t="shared" si="26"/>
        <v>70</v>
      </c>
      <c r="P86" s="73"/>
      <c r="Q86" s="73"/>
      <c r="R86" s="73"/>
      <c r="S86" s="73"/>
      <c r="V86">
        <v>70</v>
      </c>
      <c r="W86" s="116">
        <v>4.05</v>
      </c>
      <c r="X86" s="116">
        <f t="shared" si="27"/>
        <v>4.55</v>
      </c>
      <c r="Y86" s="116">
        <v>5.05</v>
      </c>
      <c r="Z86" s="116">
        <f t="shared" si="28"/>
        <v>5.4</v>
      </c>
      <c r="AA86" s="117">
        <v>5.75</v>
      </c>
    </row>
    <row r="87" spans="1:27">
      <c r="A87" s="365">
        <f>'Inventaire 1'!A87</f>
        <v>72</v>
      </c>
      <c r="B87" s="173"/>
      <c r="C87" s="173"/>
      <c r="D87" s="173"/>
      <c r="E87" s="173"/>
      <c r="F87" s="173"/>
      <c r="G87" s="173"/>
      <c r="H87" s="318"/>
      <c r="I87" s="115">
        <f t="shared" si="20"/>
        <v>0</v>
      </c>
      <c r="J87" s="115">
        <f t="shared" si="21"/>
        <v>0</v>
      </c>
      <c r="K87" s="115">
        <f t="shared" si="22"/>
        <v>0</v>
      </c>
      <c r="L87" s="115">
        <f t="shared" si="23"/>
        <v>0</v>
      </c>
      <c r="M87" s="115">
        <f t="shared" si="24"/>
        <v>0</v>
      </c>
      <c r="N87" s="115">
        <f t="shared" si="25"/>
        <v>0</v>
      </c>
      <c r="O87" s="382">
        <f t="shared" si="26"/>
        <v>72</v>
      </c>
      <c r="P87" s="73"/>
      <c r="Q87" s="73"/>
      <c r="R87" s="73"/>
      <c r="S87" s="73"/>
      <c r="V87">
        <v>72</v>
      </c>
      <c r="W87" s="116">
        <v>4.3</v>
      </c>
      <c r="X87" s="116">
        <f t="shared" si="27"/>
        <v>4.8499999999999996</v>
      </c>
      <c r="Y87" s="116">
        <v>5.4</v>
      </c>
      <c r="Z87" s="116">
        <f t="shared" si="28"/>
        <v>5.75</v>
      </c>
      <c r="AA87" s="117">
        <v>6.1</v>
      </c>
    </row>
    <row r="88" spans="1:27">
      <c r="A88" s="365">
        <f>'Inventaire 1'!A88</f>
        <v>74</v>
      </c>
      <c r="B88" s="173"/>
      <c r="C88" s="173"/>
      <c r="D88" s="173"/>
      <c r="E88" s="173"/>
      <c r="F88" s="173"/>
      <c r="G88" s="173"/>
      <c r="H88" s="318"/>
      <c r="I88" s="115">
        <f t="shared" si="20"/>
        <v>0</v>
      </c>
      <c r="J88" s="115">
        <f t="shared" si="21"/>
        <v>0</v>
      </c>
      <c r="K88" s="115">
        <f t="shared" si="22"/>
        <v>0</v>
      </c>
      <c r="L88" s="115">
        <f t="shared" si="23"/>
        <v>0</v>
      </c>
      <c r="M88" s="115">
        <f t="shared" si="24"/>
        <v>0</v>
      </c>
      <c r="N88" s="115">
        <f t="shared" si="25"/>
        <v>0</v>
      </c>
      <c r="O88" s="382">
        <f t="shared" si="26"/>
        <v>74</v>
      </c>
      <c r="P88" s="73"/>
      <c r="Q88" s="73"/>
      <c r="R88" s="73"/>
      <c r="S88" s="73"/>
      <c r="T88" s="73"/>
      <c r="V88">
        <v>74</v>
      </c>
      <c r="W88" s="116">
        <v>4.55</v>
      </c>
      <c r="X88" s="116">
        <f t="shared" si="27"/>
        <v>5.15</v>
      </c>
      <c r="Y88" s="116">
        <v>5.75</v>
      </c>
      <c r="Z88" s="116">
        <f t="shared" si="28"/>
        <v>6.125</v>
      </c>
      <c r="AA88" s="117">
        <v>6.5</v>
      </c>
    </row>
    <row r="89" spans="1:27">
      <c r="A89" s="365">
        <f>'Inventaire 1'!A89</f>
        <v>76</v>
      </c>
      <c r="B89" s="173"/>
      <c r="C89" s="173"/>
      <c r="D89" s="173"/>
      <c r="E89" s="173"/>
      <c r="F89" s="173"/>
      <c r="G89" s="173"/>
      <c r="H89" s="318"/>
      <c r="I89" s="115">
        <f t="shared" si="20"/>
        <v>0</v>
      </c>
      <c r="J89" s="115">
        <f t="shared" si="21"/>
        <v>0</v>
      </c>
      <c r="K89" s="115">
        <f t="shared" si="22"/>
        <v>0</v>
      </c>
      <c r="L89" s="115">
        <f t="shared" si="23"/>
        <v>0</v>
      </c>
      <c r="M89" s="115">
        <f t="shared" si="24"/>
        <v>0</v>
      </c>
      <c r="N89" s="115">
        <f t="shared" si="25"/>
        <v>0</v>
      </c>
      <c r="O89" s="382">
        <f t="shared" si="26"/>
        <v>76</v>
      </c>
      <c r="P89" s="73"/>
      <c r="Q89" s="73"/>
      <c r="R89" s="73"/>
      <c r="S89" s="73"/>
      <c r="T89" s="73"/>
      <c r="V89">
        <v>76</v>
      </c>
      <c r="W89" s="116">
        <v>4.8</v>
      </c>
      <c r="X89" s="116">
        <f t="shared" si="27"/>
        <v>5.4499999999999993</v>
      </c>
      <c r="Y89" s="116">
        <v>6.1</v>
      </c>
      <c r="Z89" s="116">
        <f t="shared" si="28"/>
        <v>6.5</v>
      </c>
      <c r="AA89" s="117">
        <v>6.9</v>
      </c>
    </row>
    <row r="90" spans="1:27">
      <c r="A90" s="365">
        <f>'Inventaire 1'!A90</f>
        <v>78</v>
      </c>
      <c r="B90" s="179"/>
      <c r="C90" s="179"/>
      <c r="D90" s="179"/>
      <c r="E90" s="179"/>
      <c r="F90" s="179"/>
      <c r="G90" s="179"/>
      <c r="H90" s="318"/>
      <c r="I90" s="115">
        <f t="shared" si="20"/>
        <v>0</v>
      </c>
      <c r="J90" s="115">
        <f t="shared" si="21"/>
        <v>0</v>
      </c>
      <c r="K90" s="115">
        <f t="shared" si="22"/>
        <v>0</v>
      </c>
      <c r="L90" s="115">
        <f t="shared" si="23"/>
        <v>0</v>
      </c>
      <c r="M90" s="115">
        <f t="shared" si="24"/>
        <v>0</v>
      </c>
      <c r="N90" s="115">
        <f t="shared" si="25"/>
        <v>0</v>
      </c>
      <c r="O90" s="382">
        <f t="shared" si="26"/>
        <v>78</v>
      </c>
      <c r="P90" s="73"/>
      <c r="Q90" s="73"/>
      <c r="R90" s="73"/>
      <c r="S90" s="73"/>
      <c r="T90" s="73"/>
      <c r="V90">
        <v>78</v>
      </c>
      <c r="W90" s="128">
        <v>5.05</v>
      </c>
      <c r="X90" s="128">
        <f t="shared" si="27"/>
        <v>5.75</v>
      </c>
      <c r="Y90" s="128">
        <v>6.45</v>
      </c>
      <c r="Z90" s="128">
        <f t="shared" si="28"/>
        <v>6.875</v>
      </c>
      <c r="AA90" s="129">
        <v>7.3</v>
      </c>
    </row>
    <row r="91" spans="1:27">
      <c r="A91" s="365">
        <f>'Inventaire 1'!A91</f>
        <v>80</v>
      </c>
      <c r="B91" s="173"/>
      <c r="C91" s="173"/>
      <c r="D91" s="173"/>
      <c r="E91" s="173"/>
      <c r="F91" s="173"/>
      <c r="G91" s="173"/>
      <c r="H91" s="315"/>
      <c r="I91" s="115">
        <f t="shared" si="20"/>
        <v>0</v>
      </c>
      <c r="J91" s="115">
        <f t="shared" si="21"/>
        <v>0</v>
      </c>
      <c r="K91" s="115">
        <f t="shared" si="22"/>
        <v>0</v>
      </c>
      <c r="L91" s="115">
        <f t="shared" si="23"/>
        <v>0</v>
      </c>
      <c r="M91" s="115">
        <f t="shared" si="24"/>
        <v>0</v>
      </c>
      <c r="N91" s="115">
        <f t="shared" si="25"/>
        <v>0</v>
      </c>
      <c r="O91" s="382">
        <f t="shared" si="26"/>
        <v>80</v>
      </c>
      <c r="P91" s="73"/>
      <c r="Q91" s="73"/>
      <c r="R91" s="73"/>
      <c r="S91" s="73"/>
      <c r="T91" s="73"/>
      <c r="V91">
        <v>80</v>
      </c>
      <c r="W91" s="116">
        <v>5.3</v>
      </c>
      <c r="X91" s="116">
        <f t="shared" si="27"/>
        <v>6.05</v>
      </c>
      <c r="Y91" s="116">
        <v>6.8</v>
      </c>
      <c r="Z91" s="116">
        <f t="shared" si="28"/>
        <v>7.25</v>
      </c>
      <c r="AA91" s="117">
        <v>7.7</v>
      </c>
    </row>
    <row r="92" spans="1:27" ht="5.25" customHeight="1" thickBot="1">
      <c r="A92" s="339"/>
      <c r="B92" s="108"/>
      <c r="C92" s="108"/>
      <c r="D92" s="108"/>
      <c r="E92" s="108"/>
      <c r="F92" s="108"/>
      <c r="G92" s="108"/>
      <c r="H92" s="3"/>
      <c r="I92" s="181"/>
      <c r="J92" s="182"/>
      <c r="K92" s="182"/>
      <c r="L92" s="182"/>
      <c r="M92" s="182"/>
      <c r="N92" s="182"/>
      <c r="O92" s="385"/>
      <c r="P92" s="73"/>
      <c r="Q92" s="73"/>
      <c r="R92" s="73"/>
      <c r="S92" s="73"/>
      <c r="T92" s="73"/>
      <c r="W92" s="180"/>
      <c r="X92" s="180"/>
      <c r="Y92" s="180"/>
      <c r="Z92" s="180"/>
      <c r="AA92" s="183"/>
    </row>
    <row r="93" spans="1:27">
      <c r="A93" s="149" t="s">
        <v>169</v>
      </c>
      <c r="B93" s="356">
        <f t="shared" ref="B93:G93" si="29">SUM(B64:B91)</f>
        <v>0</v>
      </c>
      <c r="C93" s="356">
        <f t="shared" si="29"/>
        <v>0</v>
      </c>
      <c r="D93" s="356">
        <f t="shared" si="29"/>
        <v>0</v>
      </c>
      <c r="E93" s="356">
        <f t="shared" si="29"/>
        <v>0</v>
      </c>
      <c r="F93" s="356">
        <f t="shared" si="29"/>
        <v>0</v>
      </c>
      <c r="G93" s="356">
        <f t="shared" si="29"/>
        <v>0</v>
      </c>
      <c r="H93" s="353" t="s">
        <v>462</v>
      </c>
      <c r="I93" s="352">
        <f t="shared" ref="I93:N93" si="30">SUM(I64:I92)</f>
        <v>0</v>
      </c>
      <c r="J93" s="352">
        <f t="shared" si="30"/>
        <v>0</v>
      </c>
      <c r="K93" s="352">
        <f t="shared" si="30"/>
        <v>0</v>
      </c>
      <c r="L93" s="352">
        <f t="shared" si="30"/>
        <v>0</v>
      </c>
      <c r="M93" s="352">
        <f t="shared" si="30"/>
        <v>0</v>
      </c>
      <c r="N93" s="352">
        <f t="shared" si="30"/>
        <v>0</v>
      </c>
      <c r="O93" s="157" t="s">
        <v>463</v>
      </c>
      <c r="P93" s="185" t="e">
        <f>(I93+N93)/(B93+F93)</f>
        <v>#DIV/0!</v>
      </c>
      <c r="Q93" s="185"/>
      <c r="R93" s="185"/>
      <c r="S93" s="185"/>
      <c r="T93" s="158"/>
    </row>
    <row r="94" spans="1:27" ht="13.8" thickBot="1">
      <c r="A94" s="149" t="s">
        <v>170</v>
      </c>
      <c r="B94" s="189">
        <f t="shared" ref="B94:G94" si="31">SUM(B57:B61)</f>
        <v>0</v>
      </c>
      <c r="C94" s="189">
        <f t="shared" si="31"/>
        <v>0</v>
      </c>
      <c r="D94" s="189">
        <f t="shared" si="31"/>
        <v>0</v>
      </c>
      <c r="E94" s="189">
        <f t="shared" si="31"/>
        <v>0</v>
      </c>
      <c r="F94" s="189">
        <f t="shared" si="31"/>
        <v>0</v>
      </c>
      <c r="G94" s="189">
        <f t="shared" si="31"/>
        <v>0</v>
      </c>
      <c r="H94" s="151" t="s">
        <v>465</v>
      </c>
      <c r="I94" s="153">
        <f t="shared" ref="I94:N94" si="32">SUM(I57:I61)</f>
        <v>0</v>
      </c>
      <c r="J94" s="153">
        <f t="shared" si="32"/>
        <v>0</v>
      </c>
      <c r="K94" s="153">
        <f t="shared" si="32"/>
        <v>0</v>
      </c>
      <c r="L94" s="153">
        <f t="shared" si="32"/>
        <v>0</v>
      </c>
      <c r="M94" s="153">
        <f t="shared" si="32"/>
        <v>0</v>
      </c>
      <c r="N94" s="153">
        <f t="shared" si="32"/>
        <v>0</v>
      </c>
      <c r="O94" s="73" t="s">
        <v>463</v>
      </c>
      <c r="P94" s="185"/>
      <c r="Q94" s="185"/>
      <c r="R94" s="185"/>
      <c r="S94" s="185"/>
      <c r="T94" s="158"/>
    </row>
    <row r="95" spans="1:27" ht="13.8" thickBot="1">
      <c r="A95" s="149" t="s">
        <v>171</v>
      </c>
      <c r="B95" s="156">
        <f t="shared" ref="B95:G95" si="33">SUM(B93:B94)</f>
        <v>0</v>
      </c>
      <c r="C95" s="156">
        <f t="shared" si="33"/>
        <v>0</v>
      </c>
      <c r="D95" s="156">
        <f t="shared" si="33"/>
        <v>0</v>
      </c>
      <c r="E95" s="156">
        <f t="shared" si="33"/>
        <v>0</v>
      </c>
      <c r="F95" s="156">
        <f t="shared" si="33"/>
        <v>0</v>
      </c>
      <c r="G95" s="156">
        <f t="shared" si="33"/>
        <v>0</v>
      </c>
      <c r="H95" s="151"/>
      <c r="I95" s="156">
        <f t="shared" ref="I95:N95" si="34">SUM(I93:I94)</f>
        <v>0</v>
      </c>
      <c r="J95" s="156">
        <f t="shared" si="34"/>
        <v>0</v>
      </c>
      <c r="K95" s="156">
        <f t="shared" si="34"/>
        <v>0</v>
      </c>
      <c r="L95" s="156">
        <f t="shared" si="34"/>
        <v>0</v>
      </c>
      <c r="M95" s="156">
        <f t="shared" si="34"/>
        <v>0</v>
      </c>
      <c r="N95" s="156">
        <f t="shared" si="34"/>
        <v>0</v>
      </c>
      <c r="O95" s="73"/>
      <c r="P95" s="185"/>
      <c r="Q95" s="185"/>
      <c r="R95" s="185"/>
      <c r="S95" s="185"/>
      <c r="T95" s="158"/>
    </row>
    <row r="96" spans="1:27" ht="13.8" thickBot="1">
      <c r="A96" s="149" t="s">
        <v>171</v>
      </c>
      <c r="B96" s="555">
        <f>SUM(B95:G95)</f>
        <v>0</v>
      </c>
      <c r="C96" s="565"/>
      <c r="D96" s="565"/>
      <c r="E96" s="565"/>
      <c r="F96" s="565"/>
      <c r="G96" s="566"/>
      <c r="H96" s="151" t="s">
        <v>466</v>
      </c>
      <c r="I96" s="555">
        <f>SUM(I95:N95)</f>
        <v>0</v>
      </c>
      <c r="J96" s="556"/>
      <c r="K96" s="556"/>
      <c r="L96" s="556"/>
      <c r="M96" s="556"/>
      <c r="N96" s="557"/>
      <c r="O96" s="73" t="s">
        <v>463</v>
      </c>
      <c r="P96" s="185" t="e">
        <f>I96/B96</f>
        <v>#DIV/0!</v>
      </c>
      <c r="Q96" s="185"/>
      <c r="R96" s="185"/>
      <c r="S96" s="185"/>
      <c r="T96" s="158"/>
    </row>
    <row r="97" spans="1:20" ht="6" customHeight="1" thickBot="1">
      <c r="I97" s="186"/>
      <c r="J97" s="186"/>
      <c r="K97" s="186"/>
      <c r="L97" s="186"/>
      <c r="M97" s="186"/>
      <c r="N97" s="186"/>
      <c r="O97" s="73"/>
      <c r="P97" s="187"/>
      <c r="Q97" s="187"/>
      <c r="R97" s="187"/>
      <c r="S97" s="187"/>
    </row>
    <row r="98" spans="1:20" ht="13.8" thickBot="1">
      <c r="A98" s="149" t="s">
        <v>461</v>
      </c>
      <c r="B98" s="564">
        <f>B50+B96</f>
        <v>0</v>
      </c>
      <c r="C98" s="559"/>
      <c r="D98" s="559"/>
      <c r="E98" s="559"/>
      <c r="F98" s="559"/>
      <c r="G98" s="559"/>
      <c r="H98" s="338" t="s">
        <v>477</v>
      </c>
      <c r="I98" s="552">
        <f>I50+I96</f>
        <v>0</v>
      </c>
      <c r="J98" s="553"/>
      <c r="K98" s="553"/>
      <c r="L98" s="553"/>
      <c r="M98" s="553"/>
      <c r="N98" s="554"/>
      <c r="O98" s="73" t="s">
        <v>463</v>
      </c>
      <c r="P98" s="185" t="e">
        <f>I98/B98</f>
        <v>#DIV/0!</v>
      </c>
      <c r="Q98" s="185"/>
      <c r="R98" s="185"/>
      <c r="S98" s="185"/>
      <c r="T98" s="158"/>
    </row>
    <row r="99" spans="1:20" ht="13.5" customHeight="1" thickBot="1">
      <c r="A99" s="149" t="s">
        <v>172</v>
      </c>
      <c r="B99" s="358" t="e">
        <f t="shared" ref="B99:G99" si="35">100/$B98*B95</f>
        <v>#DIV/0!</v>
      </c>
      <c r="C99" s="359" t="e">
        <f t="shared" si="35"/>
        <v>#DIV/0!</v>
      </c>
      <c r="D99" s="359" t="e">
        <f t="shared" si="35"/>
        <v>#DIV/0!</v>
      </c>
      <c r="E99" s="359" t="e">
        <f t="shared" si="35"/>
        <v>#DIV/0!</v>
      </c>
      <c r="F99" s="359" t="e">
        <f t="shared" si="35"/>
        <v>#DIV/0!</v>
      </c>
      <c r="G99" s="360" t="e">
        <f t="shared" si="35"/>
        <v>#DIV/0!</v>
      </c>
      <c r="H99" s="361" t="s">
        <v>173</v>
      </c>
      <c r="I99" s="358" t="e">
        <f t="shared" ref="I99:N99" si="36">100/$I98*I95</f>
        <v>#DIV/0!</v>
      </c>
      <c r="J99" s="359" t="e">
        <f t="shared" si="36"/>
        <v>#DIV/0!</v>
      </c>
      <c r="K99" s="359" t="e">
        <f t="shared" si="36"/>
        <v>#DIV/0!</v>
      </c>
      <c r="L99" s="359" t="e">
        <f t="shared" si="36"/>
        <v>#DIV/0!</v>
      </c>
      <c r="M99" s="359" t="e">
        <f t="shared" si="36"/>
        <v>#DIV/0!</v>
      </c>
      <c r="N99" s="360" t="e">
        <f t="shared" si="36"/>
        <v>#DIV/0!</v>
      </c>
    </row>
    <row r="100" spans="1:20" ht="13.8" thickBot="1">
      <c r="B100" s="188"/>
      <c r="C100" s="188"/>
      <c r="D100" s="188"/>
      <c r="E100" s="188"/>
    </row>
    <row r="101" spans="1:20">
      <c r="B101" s="364"/>
      <c r="C101" s="551" t="s">
        <v>6</v>
      </c>
      <c r="D101" s="551"/>
      <c r="E101" s="219"/>
    </row>
    <row r="102" spans="1:20">
      <c r="B102" s="1"/>
      <c r="C102" s="273" t="s">
        <v>4</v>
      </c>
      <c r="D102" s="273" t="s">
        <v>5</v>
      </c>
      <c r="E102" s="29"/>
    </row>
    <row r="103" spans="1:20">
      <c r="B103" s="1" t="str">
        <f>B9</f>
        <v>Ep</v>
      </c>
      <c r="C103" s="362" t="e">
        <f>B51</f>
        <v>#DIV/0!</v>
      </c>
      <c r="D103" s="362" t="e">
        <f>I51</f>
        <v>#DIV/0!</v>
      </c>
      <c r="E103" s="29"/>
    </row>
    <row r="104" spans="1:20">
      <c r="B104" s="1" t="str">
        <f>C9</f>
        <v>Sa</v>
      </c>
      <c r="C104" s="362" t="e">
        <f>C51</f>
        <v>#DIV/0!</v>
      </c>
      <c r="D104" s="362" t="e">
        <f>J51</f>
        <v>#DIV/0!</v>
      </c>
      <c r="E104" s="29"/>
    </row>
    <row r="105" spans="1:20">
      <c r="B105" s="1" t="str">
        <f>D9</f>
        <v>Secs</v>
      </c>
      <c r="C105" s="362" t="e">
        <f>D51</f>
        <v>#DIV/0!</v>
      </c>
      <c r="D105" s="362" t="e">
        <f>K51</f>
        <v>#DIV/0!</v>
      </c>
      <c r="E105" s="29"/>
    </row>
    <row r="106" spans="1:20">
      <c r="B106" s="1">
        <f>E9</f>
        <v>0</v>
      </c>
      <c r="C106" s="362" t="e">
        <f>E51</f>
        <v>#DIV/0!</v>
      </c>
      <c r="D106" s="362" t="e">
        <f>L51</f>
        <v>#DIV/0!</v>
      </c>
      <c r="E106" s="29"/>
    </row>
    <row r="107" spans="1:20">
      <c r="B107" s="1">
        <f>F9</f>
        <v>0</v>
      </c>
      <c r="C107" s="362" t="e">
        <f>F51</f>
        <v>#DIV/0!</v>
      </c>
      <c r="D107" s="362" t="e">
        <f>M51</f>
        <v>#DIV/0!</v>
      </c>
      <c r="E107" s="29"/>
    </row>
    <row r="108" spans="1:20">
      <c r="B108" s="1" t="str">
        <f>G9</f>
        <v>Aut. R.</v>
      </c>
      <c r="C108" s="362" t="e">
        <f>G51</f>
        <v>#DIV/0!</v>
      </c>
      <c r="D108" s="362" t="e">
        <f>N51</f>
        <v>#DIV/0!</v>
      </c>
      <c r="E108" s="29"/>
    </row>
    <row r="109" spans="1:20">
      <c r="B109" s="1" t="str">
        <f>B55</f>
        <v>Hê</v>
      </c>
      <c r="C109" s="362" t="e">
        <f>B99</f>
        <v>#DIV/0!</v>
      </c>
      <c r="D109" s="362" t="e">
        <f>I99</f>
        <v>#DIV/0!</v>
      </c>
      <c r="E109" s="29"/>
    </row>
    <row r="110" spans="1:20">
      <c r="B110" s="1" t="str">
        <f>C55</f>
        <v>Ers</v>
      </c>
      <c r="C110" s="362" t="e">
        <f>C99</f>
        <v>#DIV/0!</v>
      </c>
      <c r="D110" s="362" t="e">
        <f>J99</f>
        <v>#DIV/0!</v>
      </c>
      <c r="E110" s="29"/>
    </row>
    <row r="111" spans="1:20">
      <c r="B111" s="1" t="str">
        <f>D55</f>
        <v>Frê</v>
      </c>
      <c r="C111" s="362" t="e">
        <f>D99</f>
        <v>#DIV/0!</v>
      </c>
      <c r="D111" s="362" t="e">
        <f>K99</f>
        <v>#DIV/0!</v>
      </c>
      <c r="E111" s="29"/>
    </row>
    <row r="112" spans="1:20">
      <c r="B112" s="1" t="str">
        <f>E55</f>
        <v>Chêne</v>
      </c>
      <c r="C112" s="362" t="e">
        <f>E99</f>
        <v>#DIV/0!</v>
      </c>
      <c r="D112" s="362" t="e">
        <f>L99</f>
        <v>#DIV/0!</v>
      </c>
      <c r="E112" s="29"/>
    </row>
    <row r="113" spans="2:5">
      <c r="B113" s="1" t="str">
        <f>F55</f>
        <v>Tilleul</v>
      </c>
      <c r="C113" s="362" t="e">
        <f>F99</f>
        <v>#DIV/0!</v>
      </c>
      <c r="D113" s="362" t="e">
        <f>M99</f>
        <v>#DIV/0!</v>
      </c>
      <c r="E113" s="29"/>
    </row>
    <row r="114" spans="2:5">
      <c r="B114" s="1" t="str">
        <f>G55</f>
        <v>Aut.f</v>
      </c>
      <c r="C114" s="362" t="e">
        <f>G99</f>
        <v>#DIV/0!</v>
      </c>
      <c r="D114" s="362" t="e">
        <f>N99</f>
        <v>#DIV/0!</v>
      </c>
      <c r="E114" s="29"/>
    </row>
    <row r="115" spans="2:5" ht="13.8" thickBot="1">
      <c r="B115" s="1"/>
      <c r="C115" s="363" t="e">
        <f>SUM(C103:C114)</f>
        <v>#DIV/0!</v>
      </c>
      <c r="D115" s="363" t="e">
        <f>SUM(D103:D114)</f>
        <v>#DIV/0!</v>
      </c>
      <c r="E115" s="29"/>
    </row>
    <row r="116" spans="2:5" ht="14.4" thickTop="1" thickBot="1">
      <c r="B116" s="2"/>
      <c r="C116" s="3"/>
      <c r="D116" s="3"/>
      <c r="E116" s="4"/>
    </row>
  </sheetData>
  <sheetProtection selectLockedCells="1" selectUnlockedCells="1"/>
  <mergeCells count="17">
    <mergeCell ref="C101:D101"/>
    <mergeCell ref="I98:N98"/>
    <mergeCell ref="I96:N96"/>
    <mergeCell ref="K3:L3"/>
    <mergeCell ref="I50:N50"/>
    <mergeCell ref="B50:G50"/>
    <mergeCell ref="I8:N8"/>
    <mergeCell ref="B8:G8"/>
    <mergeCell ref="B98:G98"/>
    <mergeCell ref="B96:G96"/>
    <mergeCell ref="B54:G54"/>
    <mergeCell ref="I54:N54"/>
    <mergeCell ref="AC8:AG8"/>
    <mergeCell ref="AI8:AM8"/>
    <mergeCell ref="AC54:AG54"/>
    <mergeCell ref="W54:AA54"/>
    <mergeCell ref="W8:AA8"/>
  </mergeCells>
  <phoneticPr fontId="13" type="noConversion"/>
  <pageMargins left="0.78740157480314965" right="0.39370078740157483" top="1.1811023622047245" bottom="0.59055118110236227" header="0.51181102362204722" footer="0.51181102362204722"/>
  <pageSetup paperSize="9" scale="59" orientation="portrait" blackAndWhite="1" r:id="rId1"/>
  <headerFooter alignWithMargins="0">
    <oddHeader>&amp;L&amp;6&amp;Z&amp;F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D1" workbookViewId="0">
      <selection activeCell="H3" sqref="H3"/>
    </sheetView>
  </sheetViews>
  <sheetFormatPr baseColWidth="10" defaultColWidth="11.44140625" defaultRowHeight="13.8"/>
  <cols>
    <col min="1" max="1" width="18.33203125" style="31" customWidth="1"/>
    <col min="2" max="2" width="36.88671875" style="31" customWidth="1"/>
    <col min="3" max="3" width="38.5546875" style="31" customWidth="1"/>
    <col min="4" max="4" width="38.5546875" style="33" customWidth="1"/>
    <col min="5" max="7" width="25.6640625" style="33" customWidth="1"/>
    <col min="8" max="8" width="38.5546875" style="33" customWidth="1"/>
    <col min="9" max="9" width="7.44140625" style="33" customWidth="1"/>
    <col min="10" max="16384" width="11.44140625" style="33"/>
  </cols>
  <sheetData>
    <row r="1" spans="1:8" ht="52.8">
      <c r="A1" s="31">
        <v>4</v>
      </c>
      <c r="B1" s="32" t="s">
        <v>85</v>
      </c>
      <c r="C1" s="32" t="s">
        <v>426</v>
      </c>
      <c r="D1" s="32" t="s">
        <v>86</v>
      </c>
      <c r="E1" s="32" t="s">
        <v>87</v>
      </c>
      <c r="F1" s="32" t="s">
        <v>88</v>
      </c>
      <c r="G1" s="32" t="s">
        <v>89</v>
      </c>
      <c r="H1" s="32" t="s">
        <v>90</v>
      </c>
    </row>
    <row r="2" spans="1:8">
      <c r="A2" s="33"/>
      <c r="B2" s="33"/>
      <c r="C2" s="33"/>
      <c r="F2" s="34"/>
      <c r="G2" s="34"/>
      <c r="H2" s="34"/>
    </row>
    <row r="3" spans="1:8" ht="52.8">
      <c r="A3" s="31" t="s">
        <v>91</v>
      </c>
      <c r="B3" s="35"/>
      <c r="C3" s="35"/>
      <c r="D3" s="36"/>
      <c r="E3" s="35" t="s">
        <v>92</v>
      </c>
      <c r="F3" s="36"/>
      <c r="G3" s="36"/>
      <c r="H3" s="36"/>
    </row>
    <row r="4" spans="1:8" ht="55.2">
      <c r="A4" s="31" t="s">
        <v>93</v>
      </c>
      <c r="B4" s="35"/>
      <c r="C4" s="35" t="s">
        <v>94</v>
      </c>
      <c r="D4" s="35" t="s">
        <v>492</v>
      </c>
      <c r="E4" s="36"/>
      <c r="F4" s="36"/>
      <c r="G4" s="36"/>
      <c r="H4" s="36"/>
    </row>
    <row r="5" spans="1:8" ht="55.2">
      <c r="A5" s="31" t="s">
        <v>95</v>
      </c>
      <c r="B5" s="35"/>
      <c r="C5" s="35" t="s">
        <v>96</v>
      </c>
      <c r="D5" s="35" t="s">
        <v>493</v>
      </c>
      <c r="E5" s="36"/>
      <c r="F5" s="36"/>
      <c r="G5" s="36"/>
      <c r="H5" s="36"/>
    </row>
    <row r="6" spans="1:8" ht="68.400000000000006">
      <c r="A6" s="37" t="s">
        <v>97</v>
      </c>
      <c r="B6" s="35"/>
      <c r="C6" s="35" t="s">
        <v>98</v>
      </c>
      <c r="D6" s="35" t="s">
        <v>494</v>
      </c>
      <c r="E6" s="36"/>
      <c r="F6" s="36"/>
      <c r="G6" s="36"/>
      <c r="H6" s="36"/>
    </row>
    <row r="7" spans="1:8" ht="52.8">
      <c r="A7" s="31" t="s">
        <v>99</v>
      </c>
      <c r="B7" s="35"/>
      <c r="C7" s="38" t="s">
        <v>100</v>
      </c>
      <c r="D7" s="38" t="s">
        <v>495</v>
      </c>
      <c r="E7" s="36"/>
      <c r="F7" s="36"/>
      <c r="G7" s="36"/>
      <c r="H7" s="36"/>
    </row>
    <row r="8" spans="1:8" ht="92.4">
      <c r="A8" s="31" t="s">
        <v>101</v>
      </c>
      <c r="B8" s="35"/>
      <c r="C8" s="38"/>
      <c r="D8" s="38" t="s">
        <v>499</v>
      </c>
      <c r="E8" s="36"/>
      <c r="F8" s="36"/>
      <c r="G8" s="36"/>
      <c r="H8" s="36"/>
    </row>
    <row r="9" spans="1:8" ht="92.4">
      <c r="A9" s="31" t="s">
        <v>102</v>
      </c>
      <c r="B9" s="35"/>
      <c r="C9" s="38"/>
      <c r="D9" s="38" t="s">
        <v>500</v>
      </c>
      <c r="E9" s="36"/>
      <c r="F9" s="36"/>
      <c r="G9" s="36"/>
      <c r="H9" s="36"/>
    </row>
    <row r="10" spans="1:8" ht="79.2">
      <c r="A10" s="31" t="s">
        <v>103</v>
      </c>
      <c r="B10" s="35"/>
      <c r="C10" s="38"/>
      <c r="D10" s="38" t="s">
        <v>496</v>
      </c>
      <c r="E10" s="36"/>
      <c r="F10" s="36"/>
      <c r="G10" s="36"/>
      <c r="H10" s="36"/>
    </row>
    <row r="11" spans="1:8" ht="118.8">
      <c r="A11" s="31" t="s">
        <v>104</v>
      </c>
      <c r="B11" s="35"/>
      <c r="C11" s="38"/>
      <c r="D11" s="38" t="s">
        <v>497</v>
      </c>
      <c r="E11" s="36"/>
      <c r="F11" s="36"/>
      <c r="G11" s="36"/>
      <c r="H11" s="36"/>
    </row>
    <row r="12" spans="1:8" ht="105.6">
      <c r="A12" s="31" t="s">
        <v>105</v>
      </c>
      <c r="B12" s="35"/>
      <c r="C12" s="38"/>
      <c r="D12" s="38"/>
      <c r="E12" s="36"/>
      <c r="F12" s="36"/>
      <c r="G12" s="36"/>
      <c r="H12" s="35" t="s">
        <v>106</v>
      </c>
    </row>
    <row r="13" spans="1:8" ht="66">
      <c r="A13" s="31" t="s">
        <v>107</v>
      </c>
      <c r="B13" s="35"/>
      <c r="C13" s="38"/>
      <c r="D13" s="38" t="s">
        <v>108</v>
      </c>
      <c r="E13" s="36"/>
      <c r="F13" s="36"/>
      <c r="G13" s="36"/>
      <c r="H13" s="35"/>
    </row>
    <row r="14" spans="1:8" ht="66">
      <c r="A14" s="31" t="s">
        <v>109</v>
      </c>
      <c r="B14" s="35"/>
      <c r="C14" s="38"/>
      <c r="D14" s="38" t="s">
        <v>110</v>
      </c>
      <c r="E14" s="36"/>
      <c r="F14" s="36"/>
      <c r="G14" s="36"/>
      <c r="H14" s="35"/>
    </row>
    <row r="15" spans="1:8" ht="66">
      <c r="A15" s="31" t="s">
        <v>111</v>
      </c>
      <c r="B15" s="35"/>
      <c r="C15" s="38"/>
      <c r="D15" s="38"/>
      <c r="E15" s="36"/>
      <c r="F15" s="36"/>
      <c r="G15" s="36"/>
      <c r="H15" s="35" t="s">
        <v>112</v>
      </c>
    </row>
    <row r="16" spans="1:8" ht="66">
      <c r="A16" s="31" t="s">
        <v>113</v>
      </c>
      <c r="B16" s="35"/>
      <c r="C16" s="38"/>
      <c r="D16" s="38"/>
      <c r="E16" s="36"/>
      <c r="F16" s="36"/>
      <c r="G16" s="36"/>
      <c r="H16" s="35" t="s">
        <v>114</v>
      </c>
    </row>
    <row r="17" spans="1:8" ht="52.8">
      <c r="A17" s="31" t="s">
        <v>115</v>
      </c>
      <c r="B17" s="35"/>
      <c r="C17" s="38"/>
      <c r="D17" s="38" t="s">
        <v>116</v>
      </c>
      <c r="E17" s="36"/>
      <c r="F17" s="36"/>
      <c r="G17" s="36"/>
      <c r="H17" s="35"/>
    </row>
    <row r="18" spans="1:8">
      <c r="D18" s="34"/>
      <c r="E18" s="34"/>
      <c r="F18" s="34"/>
      <c r="G18" s="34"/>
      <c r="H18" s="34"/>
    </row>
    <row r="19" spans="1:8">
      <c r="D19" s="34"/>
      <c r="E19" s="34"/>
      <c r="F19" s="34"/>
      <c r="G19" s="34"/>
      <c r="H19" s="34"/>
    </row>
    <row r="20" spans="1:8">
      <c r="D20" s="34"/>
      <c r="E20" s="34"/>
      <c r="F20" s="34"/>
      <c r="G20" s="34"/>
      <c r="H20" s="34"/>
    </row>
    <row r="21" spans="1:8">
      <c r="D21" s="34"/>
      <c r="E21" s="34"/>
      <c r="F21" s="34"/>
      <c r="G21" s="34"/>
      <c r="H21" s="34"/>
    </row>
    <row r="22" spans="1:8">
      <c r="D22" s="34"/>
      <c r="E22" s="34"/>
      <c r="F22" s="34"/>
      <c r="G22" s="34"/>
      <c r="H22" s="34"/>
    </row>
    <row r="23" spans="1:8">
      <c r="D23" s="34"/>
      <c r="E23" s="34"/>
      <c r="F23" s="34"/>
      <c r="G23" s="34"/>
      <c r="H23" s="34"/>
    </row>
    <row r="24" spans="1:8">
      <c r="D24" s="34"/>
      <c r="E24" s="34"/>
      <c r="F24" s="34"/>
      <c r="G24" s="34"/>
      <c r="H24" s="34"/>
    </row>
    <row r="25" spans="1:8">
      <c r="D25" s="34"/>
      <c r="E25" s="34"/>
      <c r="F25" s="34"/>
      <c r="G25" s="34"/>
      <c r="H25" s="34"/>
    </row>
    <row r="26" spans="1:8">
      <c r="D26" s="34"/>
      <c r="E26" s="34"/>
      <c r="F26" s="34"/>
      <c r="G26" s="34"/>
      <c r="H26" s="34"/>
    </row>
    <row r="27" spans="1:8">
      <c r="D27" s="34"/>
      <c r="E27" s="34"/>
      <c r="F27" s="34"/>
      <c r="G27" s="34"/>
      <c r="H27" s="34"/>
    </row>
    <row r="28" spans="1:8">
      <c r="D28" s="34"/>
      <c r="E28" s="34"/>
      <c r="F28" s="34"/>
      <c r="G28" s="34"/>
      <c r="H28" s="34"/>
    </row>
    <row r="51" ht="14.25" customHeight="1"/>
  </sheetData>
  <customSheetViews>
    <customSheetView guid="{07EBFFAB-BCF4-4901-8749-15C36A38846E}" showRuler="0">
      <selection activeCell="G19" sqref="G19"/>
      <pageMargins left="0.78740157499999996" right="0.78740157499999996" top="0.984251969" bottom="0.984251969" header="0.4921259845" footer="0.4921259845"/>
      <headerFooter alignWithMargins="0"/>
    </customSheetView>
    <customSheetView guid="{2E3D24BF-A957-4F5B-A981-098C07609B91}" showRuler="0">
      <pageMargins left="0.78740157499999996" right="0.78740157499999996" top="0.984251969" bottom="0.984251969" header="0.4921259845" footer="0.4921259845"/>
      <headerFooter alignWithMargins="0"/>
    </customSheetView>
    <customSheetView guid="{A2647AC4-025F-459E-98B2-A99D86EC0C24}" showRuler="0">
      <pageMargins left="0.78740157499999996" right="0.78740157499999996" top="0.984251969" bottom="0.984251969" header="0.4921259845" footer="0.4921259845"/>
      <headerFooter alignWithMargins="0"/>
    </customSheetView>
    <customSheetView guid="{6E8878A2-1145-4FE2-839E-E9CFABC460B5}" showRuler="0">
      <pageMargins left="0.78740157499999996" right="0.78740157499999996" top="0.984251969" bottom="0.984251969" header="0.4921259845" footer="0.4921259845"/>
      <headerFooter alignWithMargins="0"/>
    </customSheetView>
    <customSheetView guid="{2CCD6574-7AEB-47AC-9C20-A117079CF934}" showRuler="0">
      <selection activeCell="G19" sqref="G19"/>
      <pageMargins left="0.78740157499999996" right="0.78740157499999996" top="0.984251969" bottom="0.984251969" header="0.4921259845" footer="0.4921259845"/>
      <headerFooter alignWithMargins="0"/>
    </customSheetView>
    <customSheetView guid="{4E210BFE-5821-449D-AE6F-6C3079B2D0A6}" showRuler="0">
      <selection activeCell="G19" sqref="G19"/>
      <pageMargins left="0.78740157499999996" right="0.78740157499999996" top="0.984251969" bottom="0.984251969" header="0.4921259845" footer="0.4921259845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topLeftCell="A91" workbookViewId="0">
      <selection activeCell="D96" sqref="D96"/>
    </sheetView>
  </sheetViews>
  <sheetFormatPr baseColWidth="10" defaultRowHeight="13.8"/>
  <cols>
    <col min="1" max="1" width="52.33203125" style="41" bestFit="1" customWidth="1"/>
    <col min="2" max="2" width="38.5546875" customWidth="1"/>
    <col min="3" max="4" width="36.88671875" customWidth="1"/>
    <col min="5" max="8" width="38.5546875" customWidth="1"/>
  </cols>
  <sheetData>
    <row r="1" spans="1:8" ht="52.8">
      <c r="A1" s="39">
        <v>10</v>
      </c>
      <c r="B1" s="40" t="s">
        <v>117</v>
      </c>
      <c r="C1" s="40" t="s">
        <v>118</v>
      </c>
      <c r="D1" s="40" t="s">
        <v>119</v>
      </c>
      <c r="E1" s="40" t="s">
        <v>120</v>
      </c>
      <c r="F1" s="40" t="s">
        <v>121</v>
      </c>
      <c r="G1" s="40" t="s">
        <v>122</v>
      </c>
      <c r="H1" s="40" t="s">
        <v>123</v>
      </c>
    </row>
    <row r="2" spans="1:8">
      <c r="B2" s="42"/>
      <c r="C2" s="42"/>
      <c r="D2" s="42"/>
      <c r="E2" s="42"/>
      <c r="F2" s="42"/>
      <c r="G2" s="42"/>
      <c r="H2" s="42"/>
    </row>
    <row r="3" spans="1:8" s="43" customFormat="1" ht="51">
      <c r="A3" s="41" t="s">
        <v>126</v>
      </c>
      <c r="B3" s="42" t="s">
        <v>127</v>
      </c>
      <c r="C3" s="42" t="s">
        <v>128</v>
      </c>
      <c r="D3" s="42" t="s">
        <v>498</v>
      </c>
      <c r="E3" s="42" t="s">
        <v>502</v>
      </c>
      <c r="F3" s="42" t="s">
        <v>130</v>
      </c>
      <c r="G3" s="42" t="s">
        <v>131</v>
      </c>
      <c r="H3" s="42" t="s">
        <v>132</v>
      </c>
    </row>
    <row r="4" spans="1:8" s="43" customFormat="1" ht="51">
      <c r="A4" s="41" t="s">
        <v>133</v>
      </c>
      <c r="B4" s="42" t="s">
        <v>300</v>
      </c>
      <c r="C4" s="42" t="s">
        <v>128</v>
      </c>
      <c r="D4" s="42"/>
      <c r="E4" s="42" t="s">
        <v>134</v>
      </c>
      <c r="F4" s="42" t="s">
        <v>135</v>
      </c>
      <c r="G4" s="42" t="s">
        <v>136</v>
      </c>
      <c r="H4" s="42" t="s">
        <v>137</v>
      </c>
    </row>
    <row r="5" spans="1:8" s="43" customFormat="1" ht="51">
      <c r="A5" s="41" t="s">
        <v>138</v>
      </c>
      <c r="B5" s="42" t="s">
        <v>139</v>
      </c>
      <c r="C5" s="42" t="s">
        <v>128</v>
      </c>
      <c r="D5" s="42"/>
      <c r="E5" s="42" t="s">
        <v>134</v>
      </c>
      <c r="F5" s="42" t="s">
        <v>135</v>
      </c>
      <c r="G5" s="42" t="s">
        <v>136</v>
      </c>
      <c r="H5" s="42" t="s">
        <v>137</v>
      </c>
    </row>
    <row r="6" spans="1:8" s="44" customFormat="1" ht="30.6">
      <c r="A6" s="39" t="s">
        <v>140</v>
      </c>
      <c r="B6" s="42" t="s">
        <v>141</v>
      </c>
      <c r="C6" s="42" t="s">
        <v>128</v>
      </c>
      <c r="D6" s="42"/>
      <c r="E6" s="42" t="s">
        <v>134</v>
      </c>
      <c r="F6" s="42" t="s">
        <v>142</v>
      </c>
      <c r="G6" s="42" t="s">
        <v>322</v>
      </c>
      <c r="H6" s="42" t="s">
        <v>137</v>
      </c>
    </row>
    <row r="7" spans="1:8" s="44" customFormat="1" ht="40.799999999999997">
      <c r="A7" s="39" t="s">
        <v>143</v>
      </c>
      <c r="B7" s="42" t="s">
        <v>144</v>
      </c>
      <c r="C7" s="42" t="s">
        <v>128</v>
      </c>
      <c r="E7" s="42" t="s">
        <v>134</v>
      </c>
      <c r="F7" s="42" t="s">
        <v>142</v>
      </c>
      <c r="G7" s="42" t="s">
        <v>145</v>
      </c>
      <c r="H7" s="42" t="s">
        <v>137</v>
      </c>
    </row>
    <row r="8" spans="1:8" s="43" customFormat="1" ht="40.799999999999997">
      <c r="A8" s="41" t="s">
        <v>146</v>
      </c>
      <c r="B8" s="42" t="s">
        <v>147</v>
      </c>
      <c r="C8" s="42" t="s">
        <v>128</v>
      </c>
      <c r="E8" s="42" t="s">
        <v>134</v>
      </c>
      <c r="F8" s="42" t="s">
        <v>130</v>
      </c>
      <c r="G8" s="42" t="s">
        <v>323</v>
      </c>
      <c r="H8" s="42" t="s">
        <v>137</v>
      </c>
    </row>
    <row r="9" spans="1:8" s="43" customFormat="1" ht="40.799999999999997">
      <c r="A9" s="41" t="s">
        <v>148</v>
      </c>
      <c r="B9" s="42" t="s">
        <v>301</v>
      </c>
      <c r="C9" s="42" t="s">
        <v>128</v>
      </c>
      <c r="D9" s="42"/>
      <c r="E9" s="42" t="s">
        <v>134</v>
      </c>
      <c r="F9" s="42" t="s">
        <v>130</v>
      </c>
      <c r="G9" s="42" t="s">
        <v>323</v>
      </c>
      <c r="H9" s="42" t="s">
        <v>137</v>
      </c>
    </row>
    <row r="10" spans="1:8" s="43" customFormat="1" ht="40.799999999999997">
      <c r="A10" s="41" t="s">
        <v>149</v>
      </c>
      <c r="B10" s="42" t="s">
        <v>150</v>
      </c>
      <c r="C10" s="42" t="s">
        <v>128</v>
      </c>
      <c r="D10" s="42"/>
      <c r="E10" s="42" t="s">
        <v>134</v>
      </c>
      <c r="F10" s="42" t="s">
        <v>130</v>
      </c>
      <c r="G10" s="42" t="s">
        <v>323</v>
      </c>
      <c r="H10" s="42" t="s">
        <v>137</v>
      </c>
    </row>
    <row r="11" spans="1:8" s="44" customFormat="1" ht="30.6">
      <c r="A11" s="39" t="s">
        <v>151</v>
      </c>
      <c r="B11" s="42" t="s">
        <v>141</v>
      </c>
      <c r="C11" s="42" t="s">
        <v>128</v>
      </c>
      <c r="D11" s="42"/>
      <c r="E11" s="42" t="s">
        <v>134</v>
      </c>
      <c r="F11" s="42" t="s">
        <v>142</v>
      </c>
      <c r="G11" s="42" t="s">
        <v>322</v>
      </c>
      <c r="H11" s="42" t="s">
        <v>137</v>
      </c>
    </row>
    <row r="12" spans="1:8" s="44" customFormat="1" ht="40.799999999999997">
      <c r="A12" s="39" t="s">
        <v>152</v>
      </c>
      <c r="B12" s="42" t="s">
        <v>153</v>
      </c>
      <c r="C12" s="42" t="s">
        <v>128</v>
      </c>
      <c r="D12" s="42"/>
      <c r="E12" s="42" t="s">
        <v>134</v>
      </c>
      <c r="F12" s="42" t="s">
        <v>142</v>
      </c>
      <c r="G12" s="42" t="s">
        <v>322</v>
      </c>
      <c r="H12" s="42" t="s">
        <v>137</v>
      </c>
    </row>
    <row r="13" spans="1:8" s="44" customFormat="1" ht="30.6">
      <c r="A13" s="39" t="s">
        <v>154</v>
      </c>
      <c r="B13" s="42" t="s">
        <v>156</v>
      </c>
      <c r="C13" s="42" t="s">
        <v>157</v>
      </c>
      <c r="D13" s="42"/>
      <c r="E13" s="42" t="s">
        <v>134</v>
      </c>
      <c r="F13" s="42" t="s">
        <v>142</v>
      </c>
      <c r="G13" s="42" t="s">
        <v>158</v>
      </c>
      <c r="H13" s="42" t="s">
        <v>159</v>
      </c>
    </row>
    <row r="14" spans="1:8" s="44" customFormat="1" ht="40.799999999999997">
      <c r="A14" s="39" t="s">
        <v>160</v>
      </c>
      <c r="B14" s="42" t="s">
        <v>161</v>
      </c>
      <c r="C14" s="42" t="s">
        <v>157</v>
      </c>
      <c r="D14" s="42"/>
      <c r="E14" s="42" t="s">
        <v>134</v>
      </c>
      <c r="F14" s="42" t="s">
        <v>142</v>
      </c>
      <c r="G14" s="42" t="s">
        <v>158</v>
      </c>
      <c r="H14" s="42" t="s">
        <v>159</v>
      </c>
    </row>
    <row r="15" spans="1:8" s="44" customFormat="1" ht="40.799999999999997">
      <c r="A15" s="39" t="s">
        <v>162</v>
      </c>
      <c r="B15" s="42" t="s">
        <v>144</v>
      </c>
      <c r="C15" s="42" t="s">
        <v>128</v>
      </c>
      <c r="E15" s="42" t="s">
        <v>134</v>
      </c>
      <c r="F15" s="42" t="s">
        <v>142</v>
      </c>
      <c r="G15" s="42" t="s">
        <v>163</v>
      </c>
      <c r="H15" s="42" t="s">
        <v>137</v>
      </c>
    </row>
    <row r="16" spans="1:8" s="43" customFormat="1" ht="40.799999999999997">
      <c r="A16" s="41" t="s">
        <v>164</v>
      </c>
      <c r="B16" s="42" t="s">
        <v>147</v>
      </c>
      <c r="C16" s="42" t="s">
        <v>128</v>
      </c>
      <c r="E16" s="42" t="s">
        <v>134</v>
      </c>
      <c r="F16" s="42" t="s">
        <v>130</v>
      </c>
      <c r="G16" s="42" t="s">
        <v>323</v>
      </c>
      <c r="H16" s="42" t="s">
        <v>137</v>
      </c>
    </row>
    <row r="17" spans="1:8" s="43" customFormat="1" ht="51">
      <c r="A17" s="41" t="s">
        <v>165</v>
      </c>
      <c r="B17" s="42" t="s">
        <v>166</v>
      </c>
      <c r="C17" s="42" t="s">
        <v>128</v>
      </c>
      <c r="D17" s="42" t="s">
        <v>167</v>
      </c>
      <c r="E17" s="42" t="s">
        <v>134</v>
      </c>
      <c r="F17" s="42" t="s">
        <v>130</v>
      </c>
      <c r="G17" s="42" t="s">
        <v>324</v>
      </c>
      <c r="H17" s="42" t="s">
        <v>159</v>
      </c>
    </row>
    <row r="18" spans="1:8" s="43" customFormat="1" ht="40.799999999999997">
      <c r="A18" s="41" t="s">
        <v>168</v>
      </c>
      <c r="B18" s="42" t="s">
        <v>301</v>
      </c>
      <c r="C18" s="42" t="s">
        <v>128</v>
      </c>
      <c r="D18" s="42"/>
      <c r="E18" s="42" t="s">
        <v>134</v>
      </c>
      <c r="F18" s="42" t="s">
        <v>130</v>
      </c>
      <c r="G18" s="42" t="s">
        <v>323</v>
      </c>
      <c r="H18" s="42" t="s">
        <v>137</v>
      </c>
    </row>
    <row r="19" spans="1:8" s="43" customFormat="1" ht="51">
      <c r="A19" s="41" t="s">
        <v>174</v>
      </c>
      <c r="B19" s="42" t="s">
        <v>175</v>
      </c>
      <c r="C19" s="42" t="s">
        <v>128</v>
      </c>
      <c r="D19" s="42" t="s">
        <v>167</v>
      </c>
      <c r="E19" s="42" t="s">
        <v>134</v>
      </c>
      <c r="F19" s="42" t="s">
        <v>130</v>
      </c>
      <c r="G19" s="42" t="s">
        <v>324</v>
      </c>
      <c r="H19" s="42" t="s">
        <v>159</v>
      </c>
    </row>
    <row r="20" spans="1:8" s="43" customFormat="1" ht="51">
      <c r="A20" s="41" t="s">
        <v>176</v>
      </c>
      <c r="B20" s="42" t="s">
        <v>177</v>
      </c>
      <c r="C20" s="42" t="s">
        <v>178</v>
      </c>
      <c r="D20" s="42"/>
      <c r="E20" s="42" t="s">
        <v>179</v>
      </c>
      <c r="F20" s="42" t="s">
        <v>130</v>
      </c>
      <c r="G20" s="42" t="s">
        <v>180</v>
      </c>
      <c r="H20" s="42" t="s">
        <v>181</v>
      </c>
    </row>
    <row r="21" spans="1:8" s="43" customFormat="1" ht="40.799999999999997">
      <c r="A21" s="41" t="s">
        <v>182</v>
      </c>
      <c r="B21" s="42" t="s">
        <v>183</v>
      </c>
      <c r="C21" s="42" t="s">
        <v>178</v>
      </c>
      <c r="D21" s="42"/>
      <c r="E21" s="42" t="s">
        <v>184</v>
      </c>
      <c r="F21" s="42" t="s">
        <v>130</v>
      </c>
      <c r="G21" s="42" t="s">
        <v>185</v>
      </c>
      <c r="H21" s="42" t="s">
        <v>186</v>
      </c>
    </row>
    <row r="22" spans="1:8" s="43" customFormat="1" ht="51">
      <c r="A22" s="41" t="s">
        <v>187</v>
      </c>
      <c r="B22" s="42" t="s">
        <v>188</v>
      </c>
      <c r="C22" s="42" t="s">
        <v>128</v>
      </c>
      <c r="D22" s="42"/>
      <c r="E22" s="42" t="s">
        <v>134</v>
      </c>
      <c r="F22" s="42" t="s">
        <v>130</v>
      </c>
      <c r="G22" s="42" t="s">
        <v>189</v>
      </c>
      <c r="H22" s="42" t="s">
        <v>137</v>
      </c>
    </row>
    <row r="23" spans="1:8" s="43" customFormat="1" ht="40.799999999999997">
      <c r="A23" s="41" t="s">
        <v>190</v>
      </c>
      <c r="B23" s="42" t="s">
        <v>191</v>
      </c>
      <c r="C23" s="42" t="s">
        <v>128</v>
      </c>
      <c r="D23" s="42"/>
      <c r="E23" s="42" t="s">
        <v>134</v>
      </c>
      <c r="F23" s="42" t="s">
        <v>130</v>
      </c>
      <c r="G23" s="42" t="s">
        <v>189</v>
      </c>
      <c r="H23" s="42" t="s">
        <v>159</v>
      </c>
    </row>
    <row r="24" spans="1:8" s="43" customFormat="1" ht="51">
      <c r="A24" s="41" t="s">
        <v>192</v>
      </c>
      <c r="B24" s="42" t="s">
        <v>302</v>
      </c>
      <c r="C24" s="42" t="s">
        <v>128</v>
      </c>
      <c r="D24" s="42"/>
      <c r="E24" s="42" t="s">
        <v>193</v>
      </c>
      <c r="F24" s="42" t="s">
        <v>130</v>
      </c>
      <c r="G24" s="42" t="s">
        <v>194</v>
      </c>
      <c r="H24" s="42" t="s">
        <v>195</v>
      </c>
    </row>
    <row r="25" spans="1:8" s="43" customFormat="1" ht="51">
      <c r="A25" s="41" t="s">
        <v>196</v>
      </c>
      <c r="B25" s="42" t="s">
        <v>197</v>
      </c>
      <c r="C25" s="42" t="s">
        <v>128</v>
      </c>
      <c r="D25" s="42"/>
      <c r="E25" s="42" t="s">
        <v>193</v>
      </c>
      <c r="F25" s="42" t="s">
        <v>130</v>
      </c>
      <c r="G25" s="42" t="s">
        <v>194</v>
      </c>
      <c r="H25" s="42" t="s">
        <v>132</v>
      </c>
    </row>
    <row r="26" spans="1:8" s="44" customFormat="1" ht="30.6">
      <c r="A26" s="39" t="s">
        <v>198</v>
      </c>
      <c r="B26" s="42" t="s">
        <v>156</v>
      </c>
      <c r="C26" s="42" t="s">
        <v>157</v>
      </c>
      <c r="D26" s="42"/>
      <c r="E26" s="42" t="s">
        <v>134</v>
      </c>
      <c r="F26" s="42" t="s">
        <v>130</v>
      </c>
      <c r="G26" s="42" t="s">
        <v>158</v>
      </c>
      <c r="H26" s="42" t="s">
        <v>159</v>
      </c>
    </row>
    <row r="27" spans="1:8" s="43" customFormat="1" ht="40.799999999999997">
      <c r="A27" s="41" t="s">
        <v>199</v>
      </c>
      <c r="B27" s="42" t="s">
        <v>200</v>
      </c>
      <c r="C27" s="42" t="s">
        <v>178</v>
      </c>
      <c r="D27" s="42"/>
      <c r="E27" s="42" t="s">
        <v>179</v>
      </c>
      <c r="F27" s="42" t="s">
        <v>130</v>
      </c>
      <c r="G27" s="42" t="s">
        <v>158</v>
      </c>
      <c r="H27" s="42" t="s">
        <v>201</v>
      </c>
    </row>
    <row r="28" spans="1:8" s="44" customFormat="1" ht="30.6">
      <c r="A28" s="39" t="s">
        <v>202</v>
      </c>
      <c r="B28" s="42" t="s">
        <v>156</v>
      </c>
      <c r="C28" s="42" t="s">
        <v>157</v>
      </c>
      <c r="D28" s="42"/>
      <c r="E28" s="42" t="s">
        <v>134</v>
      </c>
      <c r="F28" s="42" t="s">
        <v>130</v>
      </c>
      <c r="G28" s="42" t="s">
        <v>158</v>
      </c>
      <c r="H28" s="42" t="s">
        <v>159</v>
      </c>
    </row>
    <row r="29" spans="1:8" s="44" customFormat="1" ht="51">
      <c r="A29" s="39" t="s">
        <v>203</v>
      </c>
      <c r="B29" s="42" t="s">
        <v>303</v>
      </c>
      <c r="C29" s="42" t="s">
        <v>157</v>
      </c>
      <c r="D29" s="42"/>
      <c r="E29" s="42" t="s">
        <v>204</v>
      </c>
      <c r="F29" s="42" t="s">
        <v>130</v>
      </c>
      <c r="G29" s="42" t="s">
        <v>158</v>
      </c>
      <c r="H29" s="42" t="s">
        <v>159</v>
      </c>
    </row>
    <row r="30" spans="1:8" s="43" customFormat="1" ht="51">
      <c r="A30" s="41" t="s">
        <v>205</v>
      </c>
      <c r="B30" s="42" t="s">
        <v>304</v>
      </c>
      <c r="C30" s="42" t="s">
        <v>128</v>
      </c>
      <c r="D30" s="42" t="s">
        <v>498</v>
      </c>
      <c r="E30" s="42" t="s">
        <v>129</v>
      </c>
      <c r="F30" s="42" t="s">
        <v>130</v>
      </c>
      <c r="G30" s="42" t="s">
        <v>206</v>
      </c>
      <c r="H30" s="42" t="s">
        <v>132</v>
      </c>
    </row>
    <row r="31" spans="1:8" s="43" customFormat="1" ht="51">
      <c r="A31" s="41" t="s">
        <v>207</v>
      </c>
      <c r="B31" s="42" t="s">
        <v>304</v>
      </c>
      <c r="C31" s="42" t="s">
        <v>128</v>
      </c>
      <c r="D31" s="42" t="s">
        <v>498</v>
      </c>
      <c r="E31" s="42" t="s">
        <v>129</v>
      </c>
      <c r="F31" s="42" t="s">
        <v>130</v>
      </c>
      <c r="G31" s="42" t="s">
        <v>206</v>
      </c>
      <c r="H31" s="42" t="s">
        <v>132</v>
      </c>
    </row>
    <row r="32" spans="1:8" s="43" customFormat="1" ht="51">
      <c r="A32" s="41" t="s">
        <v>208</v>
      </c>
      <c r="B32" s="42" t="s">
        <v>305</v>
      </c>
      <c r="C32" s="42" t="s">
        <v>128</v>
      </c>
      <c r="D32" s="42" t="s">
        <v>209</v>
      </c>
      <c r="E32" s="42" t="s">
        <v>210</v>
      </c>
      <c r="F32" s="42" t="s">
        <v>211</v>
      </c>
      <c r="G32" s="42" t="s">
        <v>212</v>
      </c>
      <c r="H32" s="42" t="s">
        <v>213</v>
      </c>
    </row>
    <row r="33" spans="1:8" s="43" customFormat="1" ht="51">
      <c r="A33" s="41" t="s">
        <v>214</v>
      </c>
      <c r="B33" s="42" t="s">
        <v>306</v>
      </c>
      <c r="C33" s="42" t="s">
        <v>128</v>
      </c>
      <c r="D33" s="42" t="s">
        <v>209</v>
      </c>
      <c r="E33" s="42" t="s">
        <v>210</v>
      </c>
      <c r="F33" s="42" t="s">
        <v>211</v>
      </c>
      <c r="G33" s="42" t="s">
        <v>212</v>
      </c>
      <c r="H33" s="42" t="s">
        <v>215</v>
      </c>
    </row>
    <row r="34" spans="1:8" s="43" customFormat="1" ht="51">
      <c r="A34" s="41" t="s">
        <v>216</v>
      </c>
      <c r="B34" s="42" t="s">
        <v>307</v>
      </c>
      <c r="C34" s="42" t="s">
        <v>128</v>
      </c>
      <c r="D34" s="42" t="s">
        <v>209</v>
      </c>
      <c r="E34" s="42" t="s">
        <v>502</v>
      </c>
      <c r="F34" s="42" t="s">
        <v>130</v>
      </c>
      <c r="G34" s="42" t="s">
        <v>131</v>
      </c>
      <c r="H34" s="42" t="s">
        <v>213</v>
      </c>
    </row>
    <row r="35" spans="1:8" s="43" customFormat="1" ht="51">
      <c r="A35" s="41" t="s">
        <v>217</v>
      </c>
      <c r="B35" s="42" t="s">
        <v>308</v>
      </c>
      <c r="C35" s="42" t="s">
        <v>128</v>
      </c>
      <c r="D35" s="42" t="s">
        <v>498</v>
      </c>
      <c r="E35" s="42" t="s">
        <v>502</v>
      </c>
      <c r="F35" s="42" t="s">
        <v>130</v>
      </c>
      <c r="G35" s="42" t="s">
        <v>218</v>
      </c>
      <c r="H35" s="42" t="s">
        <v>132</v>
      </c>
    </row>
    <row r="36" spans="1:8" s="43" customFormat="1" ht="40.799999999999997">
      <c r="A36" s="41" t="s">
        <v>219</v>
      </c>
      <c r="B36" s="42" t="s">
        <v>220</v>
      </c>
      <c r="C36" s="42" t="s">
        <v>128</v>
      </c>
      <c r="D36" s="42" t="s">
        <v>498</v>
      </c>
      <c r="E36" s="42" t="s">
        <v>503</v>
      </c>
      <c r="F36" s="42" t="s">
        <v>130</v>
      </c>
      <c r="G36" s="42" t="s">
        <v>221</v>
      </c>
      <c r="H36" s="42" t="s">
        <v>132</v>
      </c>
    </row>
    <row r="37" spans="1:8" s="43" customFormat="1" ht="51">
      <c r="A37" s="41" t="s">
        <v>222</v>
      </c>
      <c r="B37" s="42" t="s">
        <v>309</v>
      </c>
      <c r="C37" s="42" t="s">
        <v>128</v>
      </c>
      <c r="D37" s="42" t="s">
        <v>498</v>
      </c>
      <c r="E37" s="42" t="s">
        <v>502</v>
      </c>
      <c r="F37" s="42" t="s">
        <v>130</v>
      </c>
      <c r="G37" s="42" t="s">
        <v>131</v>
      </c>
      <c r="H37" s="42" t="s">
        <v>132</v>
      </c>
    </row>
    <row r="38" spans="1:8" s="43" customFormat="1" ht="51">
      <c r="A38" s="41" t="s">
        <v>223</v>
      </c>
      <c r="B38" s="42" t="s">
        <v>304</v>
      </c>
      <c r="C38" s="42" t="s">
        <v>128</v>
      </c>
      <c r="D38" s="42" t="s">
        <v>498</v>
      </c>
      <c r="E38" s="42" t="s">
        <v>502</v>
      </c>
      <c r="F38" s="42" t="s">
        <v>130</v>
      </c>
      <c r="G38" s="42" t="s">
        <v>206</v>
      </c>
      <c r="H38" s="42" t="s">
        <v>132</v>
      </c>
    </row>
    <row r="39" spans="1:8" s="43" customFormat="1" ht="40.799999999999997">
      <c r="A39" s="41" t="s">
        <v>224</v>
      </c>
      <c r="B39" s="42" t="s">
        <v>225</v>
      </c>
      <c r="C39" s="42" t="s">
        <v>128</v>
      </c>
      <c r="D39" s="42" t="s">
        <v>498</v>
      </c>
      <c r="E39" s="42" t="s">
        <v>502</v>
      </c>
      <c r="F39" s="42" t="s">
        <v>130</v>
      </c>
      <c r="G39" s="42" t="s">
        <v>226</v>
      </c>
      <c r="H39" s="42" t="s">
        <v>132</v>
      </c>
    </row>
    <row r="40" spans="1:8" s="43" customFormat="1" ht="51">
      <c r="A40" s="41" t="s">
        <v>227</v>
      </c>
      <c r="B40" s="42" t="s">
        <v>310</v>
      </c>
      <c r="C40" s="42" t="s">
        <v>228</v>
      </c>
      <c r="D40" s="42" t="s">
        <v>167</v>
      </c>
      <c r="E40" s="42" t="s">
        <v>229</v>
      </c>
      <c r="F40" s="42" t="s">
        <v>130</v>
      </c>
      <c r="G40" s="42" t="s">
        <v>230</v>
      </c>
      <c r="H40" s="42" t="s">
        <v>231</v>
      </c>
    </row>
    <row r="41" spans="1:8" s="43" customFormat="1" ht="40.799999999999997">
      <c r="A41" s="41" t="s">
        <v>232</v>
      </c>
      <c r="B41" s="42" t="s">
        <v>233</v>
      </c>
      <c r="C41" s="42" t="s">
        <v>234</v>
      </c>
      <c r="D41" s="42"/>
      <c r="E41" s="42" t="s">
        <v>235</v>
      </c>
      <c r="F41" s="42" t="s">
        <v>236</v>
      </c>
      <c r="G41" s="42" t="s">
        <v>158</v>
      </c>
      <c r="H41" s="42" t="s">
        <v>237</v>
      </c>
    </row>
    <row r="42" spans="1:8" s="43" customFormat="1" ht="30.6">
      <c r="A42" s="41" t="s">
        <v>238</v>
      </c>
      <c r="B42" s="42" t="s">
        <v>239</v>
      </c>
      <c r="C42" s="42" t="s">
        <v>178</v>
      </c>
      <c r="D42" s="42"/>
      <c r="E42" s="42" t="s">
        <v>235</v>
      </c>
      <c r="F42" s="42"/>
      <c r="G42" s="42" t="s">
        <v>158</v>
      </c>
      <c r="H42" s="42" t="s">
        <v>240</v>
      </c>
    </row>
    <row r="43" spans="1:8" s="43" customFormat="1" ht="30.6">
      <c r="A43" s="41" t="s">
        <v>241</v>
      </c>
      <c r="B43" s="42" t="s">
        <v>242</v>
      </c>
      <c r="C43" s="42" t="s">
        <v>178</v>
      </c>
      <c r="D43" s="42"/>
      <c r="E43" s="42" t="s">
        <v>243</v>
      </c>
      <c r="F43" s="42" t="s">
        <v>244</v>
      </c>
      <c r="G43" s="42" t="s">
        <v>245</v>
      </c>
      <c r="H43" s="42" t="s">
        <v>246</v>
      </c>
    </row>
    <row r="44" spans="1:8" ht="20.399999999999999">
      <c r="A44" s="41" t="s">
        <v>247</v>
      </c>
      <c r="B44" s="42" t="s">
        <v>248</v>
      </c>
    </row>
    <row r="45" spans="1:8" s="43" customFormat="1" ht="30.6">
      <c r="A45" s="41" t="s">
        <v>249</v>
      </c>
      <c r="B45" s="42" t="s">
        <v>250</v>
      </c>
      <c r="C45" s="42" t="s">
        <v>178</v>
      </c>
      <c r="D45" s="42"/>
      <c r="E45" s="42" t="s">
        <v>243</v>
      </c>
      <c r="F45" s="42" t="s">
        <v>251</v>
      </c>
      <c r="G45" s="42" t="s">
        <v>245</v>
      </c>
      <c r="H45" s="42" t="s">
        <v>252</v>
      </c>
    </row>
    <row r="46" spans="1:8" s="43" customFormat="1" ht="30.6">
      <c r="A46" s="41" t="s">
        <v>253</v>
      </c>
      <c r="B46" s="42" t="s">
        <v>254</v>
      </c>
      <c r="C46" s="42" t="s">
        <v>178</v>
      </c>
      <c r="D46" s="42"/>
      <c r="E46" s="42" t="s">
        <v>255</v>
      </c>
      <c r="F46" s="42" t="s">
        <v>256</v>
      </c>
      <c r="G46" s="42" t="s">
        <v>245</v>
      </c>
      <c r="H46" s="42" t="s">
        <v>246</v>
      </c>
    </row>
    <row r="47" spans="1:8" s="43" customFormat="1" ht="40.799999999999997">
      <c r="A47" s="41" t="s">
        <v>257</v>
      </c>
      <c r="B47" s="42" t="s">
        <v>258</v>
      </c>
      <c r="C47" s="42" t="s">
        <v>178</v>
      </c>
      <c r="D47" s="42"/>
      <c r="E47" s="42" t="s">
        <v>243</v>
      </c>
      <c r="F47" s="42" t="s">
        <v>256</v>
      </c>
      <c r="G47" s="42" t="s">
        <v>245</v>
      </c>
      <c r="H47" s="42" t="s">
        <v>246</v>
      </c>
    </row>
    <row r="48" spans="1:8" s="43" customFormat="1" ht="30.6">
      <c r="A48" s="41" t="s">
        <v>259</v>
      </c>
      <c r="B48" s="42" t="s">
        <v>260</v>
      </c>
      <c r="C48" s="42" t="s">
        <v>178</v>
      </c>
      <c r="D48" s="42"/>
      <c r="E48" s="42" t="s">
        <v>243</v>
      </c>
      <c r="F48" s="42" t="s">
        <v>256</v>
      </c>
      <c r="G48" s="42" t="s">
        <v>245</v>
      </c>
      <c r="H48" s="42" t="s">
        <v>332</v>
      </c>
    </row>
    <row r="49" spans="1:8" s="43" customFormat="1" ht="30.6">
      <c r="A49" s="41" t="s">
        <v>333</v>
      </c>
      <c r="B49" s="42" t="s">
        <v>334</v>
      </c>
      <c r="C49" s="42" t="s">
        <v>178</v>
      </c>
      <c r="D49" s="42"/>
      <c r="E49" s="42" t="s">
        <v>335</v>
      </c>
      <c r="F49" s="42" t="s">
        <v>336</v>
      </c>
      <c r="G49" s="42" t="s">
        <v>158</v>
      </c>
      <c r="H49" s="42" t="s">
        <v>181</v>
      </c>
    </row>
    <row r="50" spans="1:8" s="43" customFormat="1" ht="30.6">
      <c r="A50" s="41" t="s">
        <v>337</v>
      </c>
      <c r="B50" s="42" t="s">
        <v>338</v>
      </c>
      <c r="C50" s="42" t="s">
        <v>178</v>
      </c>
      <c r="D50" s="42"/>
      <c r="E50" s="42" t="s">
        <v>235</v>
      </c>
      <c r="F50" s="42" t="s">
        <v>339</v>
      </c>
      <c r="G50" s="42" t="s">
        <v>158</v>
      </c>
      <c r="H50" s="42" t="s">
        <v>231</v>
      </c>
    </row>
    <row r="51" spans="1:8" s="43" customFormat="1" ht="30.6">
      <c r="A51" s="41" t="s">
        <v>340</v>
      </c>
      <c r="B51" s="42" t="s">
        <v>341</v>
      </c>
      <c r="C51" s="42" t="s">
        <v>178</v>
      </c>
      <c r="D51" s="42"/>
      <c r="E51" s="42" t="s">
        <v>342</v>
      </c>
      <c r="F51" s="42" t="s">
        <v>343</v>
      </c>
      <c r="G51" s="42" t="s">
        <v>158</v>
      </c>
      <c r="H51" s="42" t="s">
        <v>181</v>
      </c>
    </row>
    <row r="52" spans="1:8" s="43" customFormat="1" ht="30.6">
      <c r="A52" s="41" t="s">
        <v>344</v>
      </c>
      <c r="B52" s="42" t="s">
        <v>345</v>
      </c>
      <c r="C52" s="42" t="s">
        <v>178</v>
      </c>
      <c r="D52" s="42"/>
      <c r="E52" s="42" t="s">
        <v>235</v>
      </c>
      <c r="F52" s="42" t="s">
        <v>346</v>
      </c>
      <c r="G52" s="42" t="s">
        <v>158</v>
      </c>
      <c r="H52" s="42" t="s">
        <v>231</v>
      </c>
    </row>
    <row r="53" spans="1:8" s="43" customFormat="1" ht="51">
      <c r="A53" s="41" t="s">
        <v>347</v>
      </c>
      <c r="B53" s="42" t="s">
        <v>348</v>
      </c>
      <c r="C53" s="42" t="s">
        <v>178</v>
      </c>
      <c r="D53" s="42"/>
      <c r="E53" s="42" t="s">
        <v>235</v>
      </c>
      <c r="F53" s="42" t="s">
        <v>349</v>
      </c>
      <c r="G53" s="42" t="s">
        <v>158</v>
      </c>
      <c r="H53" s="42" t="s">
        <v>350</v>
      </c>
    </row>
    <row r="54" spans="1:8" s="47" customFormat="1" ht="51">
      <c r="A54" s="45" t="s">
        <v>351</v>
      </c>
      <c r="B54" s="46" t="s">
        <v>311</v>
      </c>
      <c r="C54" s="46" t="s">
        <v>128</v>
      </c>
      <c r="D54" s="46" t="s">
        <v>352</v>
      </c>
      <c r="E54" s="46" t="s">
        <v>354</v>
      </c>
      <c r="F54" s="46" t="s">
        <v>365</v>
      </c>
      <c r="G54" s="46" t="s">
        <v>366</v>
      </c>
      <c r="H54" s="46" t="s">
        <v>367</v>
      </c>
    </row>
    <row r="55" spans="1:8" s="44" customFormat="1" ht="51">
      <c r="A55" s="39" t="s">
        <v>368</v>
      </c>
      <c r="B55" s="42" t="s">
        <v>369</v>
      </c>
      <c r="C55" s="46" t="s">
        <v>128</v>
      </c>
      <c r="D55" s="46" t="s">
        <v>352</v>
      </c>
      <c r="E55" s="46" t="s">
        <v>354</v>
      </c>
      <c r="F55" s="46" t="s">
        <v>365</v>
      </c>
      <c r="G55" s="46" t="s">
        <v>366</v>
      </c>
      <c r="H55" s="46" t="s">
        <v>367</v>
      </c>
    </row>
    <row r="56" spans="1:8" s="44" customFormat="1" ht="51">
      <c r="A56" s="39" t="s">
        <v>370</v>
      </c>
      <c r="B56" s="46" t="s">
        <v>311</v>
      </c>
      <c r="C56" s="46" t="s">
        <v>128</v>
      </c>
      <c r="D56" s="46" t="s">
        <v>352</v>
      </c>
      <c r="E56" s="46" t="s">
        <v>371</v>
      </c>
      <c r="F56" s="46" t="s">
        <v>365</v>
      </c>
      <c r="G56" s="46" t="s">
        <v>366</v>
      </c>
      <c r="H56" s="46" t="s">
        <v>367</v>
      </c>
    </row>
    <row r="57" spans="1:8" s="44" customFormat="1" ht="51">
      <c r="A57" s="39" t="s">
        <v>372</v>
      </c>
      <c r="B57" s="42" t="s">
        <v>312</v>
      </c>
      <c r="C57" s="46" t="s">
        <v>128</v>
      </c>
      <c r="D57" s="46" t="s">
        <v>352</v>
      </c>
      <c r="E57" s="42" t="s">
        <v>354</v>
      </c>
      <c r="F57" s="42" t="s">
        <v>373</v>
      </c>
      <c r="G57" s="42" t="s">
        <v>328</v>
      </c>
      <c r="H57" s="42" t="s">
        <v>367</v>
      </c>
    </row>
    <row r="58" spans="1:8" s="44" customFormat="1" ht="51">
      <c r="A58" s="39" t="s">
        <v>374</v>
      </c>
      <c r="B58" s="42" t="s">
        <v>315</v>
      </c>
      <c r="C58" s="42" t="s">
        <v>128</v>
      </c>
      <c r="D58" s="42" t="s">
        <v>352</v>
      </c>
      <c r="E58" s="42" t="s">
        <v>354</v>
      </c>
      <c r="F58" s="42" t="s">
        <v>373</v>
      </c>
      <c r="G58" s="42" t="s">
        <v>366</v>
      </c>
      <c r="H58" s="42" t="s">
        <v>367</v>
      </c>
    </row>
    <row r="59" spans="1:8" s="43" customFormat="1" ht="40.799999999999997">
      <c r="A59" s="41" t="s">
        <v>375</v>
      </c>
      <c r="B59" s="42" t="s">
        <v>376</v>
      </c>
      <c r="C59" s="42" t="s">
        <v>178</v>
      </c>
      <c r="D59" s="42" t="s">
        <v>377</v>
      </c>
      <c r="E59" s="42" t="s">
        <v>378</v>
      </c>
      <c r="F59" s="42"/>
      <c r="G59" s="42" t="s">
        <v>379</v>
      </c>
      <c r="H59" s="42" t="s">
        <v>380</v>
      </c>
    </row>
    <row r="60" spans="1:8" s="44" customFormat="1" ht="51">
      <c r="A60" s="39" t="s">
        <v>381</v>
      </c>
      <c r="B60" s="42" t="s">
        <v>316</v>
      </c>
      <c r="C60" s="42" t="s">
        <v>128</v>
      </c>
      <c r="D60" s="42" t="s">
        <v>352</v>
      </c>
      <c r="E60" s="42" t="s">
        <v>354</v>
      </c>
      <c r="F60" s="42" t="s">
        <v>382</v>
      </c>
      <c r="G60" s="42" t="s">
        <v>329</v>
      </c>
      <c r="H60" s="42" t="s">
        <v>367</v>
      </c>
    </row>
    <row r="61" spans="1:8" s="43" customFormat="1" ht="51">
      <c r="A61" s="41" t="s">
        <v>383</v>
      </c>
      <c r="B61" s="42" t="s">
        <v>384</v>
      </c>
      <c r="C61" s="42" t="s">
        <v>157</v>
      </c>
      <c r="D61" s="42" t="s">
        <v>385</v>
      </c>
      <c r="E61" s="42" t="s">
        <v>386</v>
      </c>
      <c r="F61" s="42" t="s">
        <v>387</v>
      </c>
      <c r="G61" s="42" t="s">
        <v>330</v>
      </c>
      <c r="H61" s="42" t="s">
        <v>388</v>
      </c>
    </row>
    <row r="62" spans="1:8" s="43" customFormat="1" ht="40.799999999999997">
      <c r="A62" s="41" t="s">
        <v>389</v>
      </c>
      <c r="B62" s="42" t="s">
        <v>390</v>
      </c>
      <c r="C62" s="42" t="s">
        <v>178</v>
      </c>
      <c r="D62" s="42" t="s">
        <v>391</v>
      </c>
      <c r="E62" s="42" t="s">
        <v>392</v>
      </c>
      <c r="F62" s="42" t="s">
        <v>393</v>
      </c>
      <c r="G62" s="42" t="s">
        <v>331</v>
      </c>
      <c r="H62" s="42" t="s">
        <v>380</v>
      </c>
    </row>
    <row r="63" spans="1:8" s="43" customFormat="1" ht="51">
      <c r="A63" s="39" t="s">
        <v>394</v>
      </c>
      <c r="B63" s="42" t="s">
        <v>317</v>
      </c>
      <c r="C63" s="42" t="s">
        <v>128</v>
      </c>
      <c r="D63" s="42" t="s">
        <v>352</v>
      </c>
      <c r="E63" s="42" t="s">
        <v>395</v>
      </c>
      <c r="F63" s="42" t="s">
        <v>396</v>
      </c>
      <c r="G63" s="42" t="s">
        <v>397</v>
      </c>
      <c r="H63" s="42" t="s">
        <v>367</v>
      </c>
    </row>
    <row r="64" spans="1:8" s="43" customFormat="1" ht="51">
      <c r="A64" s="39" t="s">
        <v>398</v>
      </c>
      <c r="B64" s="42" t="s">
        <v>399</v>
      </c>
      <c r="C64" s="42" t="s">
        <v>128</v>
      </c>
      <c r="D64" s="42" t="s">
        <v>352</v>
      </c>
      <c r="E64" s="42" t="s">
        <v>395</v>
      </c>
      <c r="F64" s="42" t="s">
        <v>400</v>
      </c>
      <c r="G64" s="42" t="s">
        <v>401</v>
      </c>
      <c r="H64" s="42" t="s">
        <v>367</v>
      </c>
    </row>
    <row r="65" spans="1:8" s="44" customFormat="1" ht="51">
      <c r="A65" s="39" t="s">
        <v>402</v>
      </c>
      <c r="B65" s="42" t="s">
        <v>318</v>
      </c>
      <c r="C65" s="42" t="s">
        <v>128</v>
      </c>
      <c r="D65" s="42" t="s">
        <v>352</v>
      </c>
      <c r="E65" s="42" t="s">
        <v>354</v>
      </c>
      <c r="F65" s="42" t="s">
        <v>403</v>
      </c>
      <c r="G65" s="42" t="s">
        <v>366</v>
      </c>
      <c r="H65" s="42" t="s">
        <v>367</v>
      </c>
    </row>
    <row r="66" spans="1:8" s="43" customFormat="1" ht="51">
      <c r="A66" s="39" t="s">
        <v>404</v>
      </c>
      <c r="B66" s="42" t="s">
        <v>405</v>
      </c>
      <c r="C66" s="42" t="s">
        <v>128</v>
      </c>
      <c r="D66" s="42" t="s">
        <v>352</v>
      </c>
      <c r="E66" s="42" t="s">
        <v>406</v>
      </c>
      <c r="F66" s="42" t="s">
        <v>407</v>
      </c>
      <c r="G66" s="42" t="s">
        <v>408</v>
      </c>
      <c r="H66" s="42" t="s">
        <v>367</v>
      </c>
    </row>
    <row r="67" spans="1:8" s="43" customFormat="1" ht="51">
      <c r="A67" s="39" t="s">
        <v>409</v>
      </c>
      <c r="B67" s="42" t="s">
        <v>410</v>
      </c>
      <c r="C67" s="42" t="s">
        <v>128</v>
      </c>
      <c r="D67" s="42" t="s">
        <v>352</v>
      </c>
      <c r="E67" s="42" t="s">
        <v>354</v>
      </c>
      <c r="F67" s="42" t="s">
        <v>416</v>
      </c>
      <c r="G67" s="42" t="s">
        <v>366</v>
      </c>
      <c r="H67" s="42" t="s">
        <v>367</v>
      </c>
    </row>
    <row r="68" spans="1:8" s="43" customFormat="1" ht="51">
      <c r="A68" s="39" t="s">
        <v>411</v>
      </c>
      <c r="B68" s="42" t="s">
        <v>410</v>
      </c>
      <c r="C68" s="42" t="s">
        <v>128</v>
      </c>
      <c r="D68" s="42" t="s">
        <v>352</v>
      </c>
      <c r="E68" s="42" t="s">
        <v>354</v>
      </c>
      <c r="F68" s="42" t="s">
        <v>416</v>
      </c>
      <c r="G68" s="42" t="s">
        <v>366</v>
      </c>
      <c r="H68" s="42" t="s">
        <v>367</v>
      </c>
    </row>
    <row r="69" spans="1:8" s="44" customFormat="1" ht="51">
      <c r="A69" s="39" t="s">
        <v>412</v>
      </c>
      <c r="B69" s="42" t="s">
        <v>318</v>
      </c>
      <c r="C69" s="42" t="s">
        <v>128</v>
      </c>
      <c r="D69" s="42" t="s">
        <v>352</v>
      </c>
      <c r="E69" s="42" t="s">
        <v>354</v>
      </c>
      <c r="F69" s="42" t="s">
        <v>413</v>
      </c>
      <c r="G69" s="42" t="s">
        <v>366</v>
      </c>
      <c r="H69" s="42" t="s">
        <v>367</v>
      </c>
    </row>
    <row r="70" spans="1:8" s="44" customFormat="1" ht="51">
      <c r="A70" s="39" t="s">
        <v>414</v>
      </c>
      <c r="B70" s="42" t="s">
        <v>415</v>
      </c>
      <c r="C70" s="42" t="s">
        <v>128</v>
      </c>
      <c r="D70" s="42" t="s">
        <v>352</v>
      </c>
      <c r="E70" s="42" t="s">
        <v>354</v>
      </c>
      <c r="F70" s="42" t="s">
        <v>416</v>
      </c>
      <c r="G70" s="42" t="s">
        <v>366</v>
      </c>
      <c r="H70" s="42" t="s">
        <v>367</v>
      </c>
    </row>
    <row r="71" spans="1:8" s="43" customFormat="1" ht="40.799999999999997">
      <c r="A71" s="41" t="s">
        <v>419</v>
      </c>
      <c r="B71" s="42" t="s">
        <v>319</v>
      </c>
      <c r="C71" s="42" t="s">
        <v>157</v>
      </c>
      <c r="D71" s="42" t="s">
        <v>420</v>
      </c>
      <c r="E71" s="42" t="s">
        <v>421</v>
      </c>
      <c r="F71" s="42" t="s">
        <v>422</v>
      </c>
      <c r="G71" s="42" t="s">
        <v>423</v>
      </c>
      <c r="H71" s="42" t="s">
        <v>388</v>
      </c>
    </row>
    <row r="72" spans="1:8" s="43" customFormat="1" ht="40.799999999999997">
      <c r="A72" s="41" t="s">
        <v>424</v>
      </c>
      <c r="B72" s="42" t="s">
        <v>425</v>
      </c>
      <c r="C72" s="42" t="s">
        <v>157</v>
      </c>
      <c r="D72" s="42" t="s">
        <v>506</v>
      </c>
      <c r="E72" s="42" t="s">
        <v>507</v>
      </c>
      <c r="F72" s="42" t="s">
        <v>508</v>
      </c>
      <c r="G72" s="42" t="s">
        <v>509</v>
      </c>
      <c r="H72" s="42" t="s">
        <v>367</v>
      </c>
    </row>
    <row r="73" spans="1:8" s="43" customFormat="1" ht="40.799999999999997">
      <c r="A73" s="41" t="s">
        <v>510</v>
      </c>
      <c r="B73" s="42" t="s">
        <v>524</v>
      </c>
      <c r="C73" s="42" t="s">
        <v>128</v>
      </c>
      <c r="D73" s="42" t="s">
        <v>506</v>
      </c>
      <c r="E73" s="42" t="s">
        <v>525</v>
      </c>
      <c r="F73" s="42" t="s">
        <v>526</v>
      </c>
      <c r="G73" s="42" t="s">
        <v>379</v>
      </c>
      <c r="H73" s="42" t="s">
        <v>367</v>
      </c>
    </row>
    <row r="74" spans="1:8" s="43" customFormat="1" ht="40.799999999999997">
      <c r="A74" s="41" t="s">
        <v>527</v>
      </c>
      <c r="B74" s="42" t="s">
        <v>524</v>
      </c>
      <c r="C74" s="42" t="s">
        <v>128</v>
      </c>
      <c r="D74" s="42" t="s">
        <v>506</v>
      </c>
      <c r="E74" s="42" t="s">
        <v>525</v>
      </c>
      <c r="F74" s="42" t="s">
        <v>526</v>
      </c>
      <c r="G74" s="42" t="s">
        <v>379</v>
      </c>
      <c r="H74" s="42" t="s">
        <v>367</v>
      </c>
    </row>
    <row r="75" spans="1:8" s="43" customFormat="1" ht="40.799999999999997">
      <c r="A75" s="41" t="s">
        <v>528</v>
      </c>
      <c r="B75" s="42" t="s">
        <v>529</v>
      </c>
      <c r="C75" s="42" t="s">
        <v>128</v>
      </c>
      <c r="D75" s="42" t="s">
        <v>506</v>
      </c>
      <c r="E75" s="42" t="s">
        <v>507</v>
      </c>
      <c r="F75" s="42" t="s">
        <v>382</v>
      </c>
      <c r="G75" s="42" t="s">
        <v>509</v>
      </c>
      <c r="H75" s="42" t="s">
        <v>367</v>
      </c>
    </row>
    <row r="76" spans="1:8" ht="20.399999999999999">
      <c r="A76" s="41" t="s">
        <v>531</v>
      </c>
      <c r="B76" s="42" t="s">
        <v>532</v>
      </c>
    </row>
    <row r="77" spans="1:8" s="43" customFormat="1" ht="30.6">
      <c r="A77" s="41" t="s">
        <v>533</v>
      </c>
      <c r="B77" s="42" t="s">
        <v>534</v>
      </c>
      <c r="C77" s="42" t="s">
        <v>535</v>
      </c>
      <c r="D77" s="42" t="s">
        <v>536</v>
      </c>
      <c r="E77" s="42" t="s">
        <v>537</v>
      </c>
      <c r="F77" s="42" t="s">
        <v>538</v>
      </c>
      <c r="G77" s="42" t="s">
        <v>539</v>
      </c>
      <c r="H77" s="42" t="s">
        <v>540</v>
      </c>
    </row>
    <row r="78" spans="1:8" s="43" customFormat="1" ht="30.6">
      <c r="A78" s="41" t="s">
        <v>541</v>
      </c>
      <c r="B78" s="42" t="s">
        <v>542</v>
      </c>
      <c r="C78" s="42" t="s">
        <v>128</v>
      </c>
      <c r="D78" s="42" t="s">
        <v>420</v>
      </c>
      <c r="E78" s="42" t="s">
        <v>421</v>
      </c>
      <c r="F78" s="42" t="s">
        <v>543</v>
      </c>
      <c r="G78" s="42" t="s">
        <v>423</v>
      </c>
      <c r="H78" s="42" t="s">
        <v>544</v>
      </c>
    </row>
    <row r="79" spans="1:8" s="43" customFormat="1" ht="30.6">
      <c r="A79" s="41" t="s">
        <v>545</v>
      </c>
      <c r="B79" s="42" t="s">
        <v>524</v>
      </c>
      <c r="C79" s="42" t="s">
        <v>128</v>
      </c>
      <c r="D79" s="42" t="s">
        <v>546</v>
      </c>
      <c r="E79" s="42" t="s">
        <v>547</v>
      </c>
      <c r="F79" s="42" t="s">
        <v>548</v>
      </c>
      <c r="G79" s="42" t="s">
        <v>423</v>
      </c>
      <c r="H79" s="42" t="s">
        <v>544</v>
      </c>
    </row>
    <row r="80" spans="1:8" s="43" customFormat="1" ht="30.6">
      <c r="A80" s="41" t="s">
        <v>549</v>
      </c>
      <c r="B80" s="42" t="s">
        <v>550</v>
      </c>
      <c r="C80" s="42" t="s">
        <v>157</v>
      </c>
      <c r="D80" s="42" t="s">
        <v>420</v>
      </c>
      <c r="E80" s="42" t="s">
        <v>551</v>
      </c>
      <c r="F80" s="42" t="s">
        <v>552</v>
      </c>
      <c r="G80" s="42" t="s">
        <v>423</v>
      </c>
      <c r="H80" s="42" t="s">
        <v>553</v>
      </c>
    </row>
    <row r="81" spans="1:8" s="43" customFormat="1" ht="30.6">
      <c r="A81" s="41" t="s">
        <v>554</v>
      </c>
      <c r="B81" s="42" t="s">
        <v>542</v>
      </c>
      <c r="C81" s="42" t="s">
        <v>128</v>
      </c>
      <c r="D81" s="42" t="s">
        <v>420</v>
      </c>
      <c r="E81" s="42" t="s">
        <v>421</v>
      </c>
      <c r="F81" s="42" t="s">
        <v>543</v>
      </c>
      <c r="G81" s="42" t="s">
        <v>423</v>
      </c>
      <c r="H81" s="42" t="s">
        <v>544</v>
      </c>
    </row>
    <row r="82" spans="1:8" s="43" customFormat="1" ht="30.6">
      <c r="A82" s="41" t="s">
        <v>555</v>
      </c>
      <c r="B82" s="42" t="s">
        <v>556</v>
      </c>
      <c r="C82" s="42" t="s">
        <v>128</v>
      </c>
      <c r="D82" s="42" t="s">
        <v>420</v>
      </c>
      <c r="E82" s="42" t="s">
        <v>421</v>
      </c>
      <c r="F82" s="42" t="s">
        <v>557</v>
      </c>
      <c r="G82" s="42" t="s">
        <v>558</v>
      </c>
      <c r="H82" s="42" t="s">
        <v>388</v>
      </c>
    </row>
    <row r="83" spans="1:8" s="43" customFormat="1" ht="30.6">
      <c r="A83" s="41" t="s">
        <v>559</v>
      </c>
      <c r="B83" s="42" t="s">
        <v>560</v>
      </c>
      <c r="C83" s="42" t="s">
        <v>157</v>
      </c>
      <c r="D83" s="42" t="s">
        <v>576</v>
      </c>
      <c r="E83" s="42" t="s">
        <v>421</v>
      </c>
      <c r="F83" s="42" t="s">
        <v>577</v>
      </c>
      <c r="G83" s="42" t="s">
        <v>423</v>
      </c>
      <c r="H83" s="42" t="s">
        <v>544</v>
      </c>
    </row>
    <row r="84" spans="1:8" s="43" customFormat="1" ht="40.799999999999997">
      <c r="A84" s="41" t="s">
        <v>578</v>
      </c>
      <c r="B84" s="42" t="s">
        <v>579</v>
      </c>
      <c r="C84" s="42" t="s">
        <v>157</v>
      </c>
      <c r="D84" s="42" t="s">
        <v>576</v>
      </c>
      <c r="E84" s="42" t="s">
        <v>421</v>
      </c>
      <c r="F84" s="42" t="s">
        <v>504</v>
      </c>
      <c r="G84" s="42" t="s">
        <v>558</v>
      </c>
      <c r="H84" s="42" t="s">
        <v>388</v>
      </c>
    </row>
    <row r="85" spans="1:8" s="43" customFormat="1" ht="40.799999999999997">
      <c r="A85" s="41" t="s">
        <v>580</v>
      </c>
      <c r="B85" s="42" t="s">
        <v>581</v>
      </c>
      <c r="C85" s="42" t="s">
        <v>582</v>
      </c>
      <c r="D85" s="42" t="s">
        <v>583</v>
      </c>
      <c r="E85" s="42" t="s">
        <v>584</v>
      </c>
      <c r="F85" s="42" t="s">
        <v>585</v>
      </c>
      <c r="G85" s="42" t="s">
        <v>586</v>
      </c>
      <c r="H85" s="42" t="s">
        <v>587</v>
      </c>
    </row>
    <row r="86" spans="1:8" ht="20.399999999999999">
      <c r="A86" s="41" t="s">
        <v>588</v>
      </c>
      <c r="B86" s="42" t="s">
        <v>589</v>
      </c>
    </row>
    <row r="87" spans="1:8" ht="20.399999999999999">
      <c r="A87" s="41" t="s">
        <v>0</v>
      </c>
      <c r="B87" s="42" t="s">
        <v>1</v>
      </c>
    </row>
    <row r="88" spans="1:8" ht="20.399999999999999">
      <c r="A88" s="41" t="s">
        <v>2</v>
      </c>
      <c r="B88" s="42" t="s">
        <v>3</v>
      </c>
    </row>
    <row r="89" spans="1:8" s="43" customFormat="1" ht="40.799999999999997">
      <c r="A89" s="41" t="s">
        <v>7</v>
      </c>
      <c r="B89" s="42" t="s">
        <v>8</v>
      </c>
      <c r="C89" s="42" t="s">
        <v>582</v>
      </c>
      <c r="D89" s="42" t="s">
        <v>9</v>
      </c>
      <c r="E89" s="42" t="s">
        <v>584</v>
      </c>
      <c r="F89" s="42" t="s">
        <v>10</v>
      </c>
      <c r="G89" s="42" t="s">
        <v>11</v>
      </c>
      <c r="H89" s="42" t="s">
        <v>12</v>
      </c>
    </row>
    <row r="90" spans="1:8" s="43" customFormat="1" ht="40.799999999999997">
      <c r="A90" s="41" t="s">
        <v>13</v>
      </c>
      <c r="B90" s="42" t="s">
        <v>581</v>
      </c>
      <c r="C90" s="42" t="s">
        <v>582</v>
      </c>
      <c r="D90" s="42" t="s">
        <v>583</v>
      </c>
      <c r="E90" s="42" t="s">
        <v>584</v>
      </c>
      <c r="F90" s="42" t="s">
        <v>321</v>
      </c>
      <c r="G90" s="42" t="s">
        <v>586</v>
      </c>
      <c r="H90" s="42" t="s">
        <v>14</v>
      </c>
    </row>
    <row r="91" spans="1:8" s="43" customFormat="1" ht="40.799999999999997">
      <c r="A91" s="41" t="s">
        <v>20</v>
      </c>
      <c r="B91" s="42" t="s">
        <v>581</v>
      </c>
      <c r="C91" s="42" t="s">
        <v>582</v>
      </c>
      <c r="D91" s="42" t="s">
        <v>583</v>
      </c>
      <c r="E91" s="42" t="s">
        <v>584</v>
      </c>
      <c r="F91" s="42" t="s">
        <v>585</v>
      </c>
      <c r="G91" s="42" t="s">
        <v>586</v>
      </c>
      <c r="H91" s="42" t="s">
        <v>21</v>
      </c>
    </row>
    <row r="92" spans="1:8" s="43" customFormat="1" ht="30.6">
      <c r="A92" s="41" t="s">
        <v>22</v>
      </c>
      <c r="B92" s="42" t="s">
        <v>23</v>
      </c>
      <c r="C92" s="42" t="s">
        <v>128</v>
      </c>
      <c r="D92" s="42" t="s">
        <v>24</v>
      </c>
      <c r="E92" s="42" t="s">
        <v>584</v>
      </c>
      <c r="F92" s="42" t="s">
        <v>25</v>
      </c>
      <c r="G92" s="42" t="s">
        <v>26</v>
      </c>
      <c r="H92" s="42" t="s">
        <v>587</v>
      </c>
    </row>
    <row r="93" spans="1:8" s="43" customFormat="1" ht="30.6">
      <c r="A93" s="41" t="s">
        <v>27</v>
      </c>
      <c r="B93" s="42" t="s">
        <v>28</v>
      </c>
      <c r="C93" s="42" t="s">
        <v>128</v>
      </c>
      <c r="D93" s="42" t="s">
        <v>420</v>
      </c>
      <c r="E93" s="42" t="s">
        <v>551</v>
      </c>
      <c r="F93" s="42" t="s">
        <v>29</v>
      </c>
      <c r="G93" s="42" t="s">
        <v>423</v>
      </c>
      <c r="H93" s="42" t="s">
        <v>544</v>
      </c>
    </row>
    <row r="94" spans="1:8" s="43" customFormat="1" ht="30.6">
      <c r="A94" s="41" t="s">
        <v>30</v>
      </c>
      <c r="B94" s="42" t="s">
        <v>28</v>
      </c>
      <c r="C94" s="42" t="s">
        <v>128</v>
      </c>
      <c r="D94" s="42" t="s">
        <v>420</v>
      </c>
      <c r="E94" s="42" t="s">
        <v>551</v>
      </c>
      <c r="F94" s="42" t="s">
        <v>29</v>
      </c>
      <c r="G94" s="42" t="s">
        <v>423</v>
      </c>
      <c r="H94" s="42" t="s">
        <v>544</v>
      </c>
    </row>
    <row r="95" spans="1:8" s="43" customFormat="1" ht="30.6">
      <c r="A95" s="41" t="s">
        <v>31</v>
      </c>
      <c r="B95" s="42" t="s">
        <v>28</v>
      </c>
      <c r="C95" s="42" t="s">
        <v>505</v>
      </c>
      <c r="D95" s="42" t="s">
        <v>420</v>
      </c>
      <c r="E95" s="42" t="s">
        <v>551</v>
      </c>
      <c r="F95" s="42" t="s">
        <v>32</v>
      </c>
      <c r="G95" s="42" t="s">
        <v>423</v>
      </c>
      <c r="H95" s="42" t="s">
        <v>388</v>
      </c>
    </row>
    <row r="96" spans="1:8" s="43" customFormat="1" ht="40.799999999999997">
      <c r="A96" s="41" t="s">
        <v>33</v>
      </c>
      <c r="B96" s="42" t="s">
        <v>320</v>
      </c>
      <c r="C96" s="42" t="s">
        <v>128</v>
      </c>
      <c r="D96" s="42" t="s">
        <v>34</v>
      </c>
      <c r="E96" s="42" t="s">
        <v>35</v>
      </c>
      <c r="F96" s="42" t="s">
        <v>422</v>
      </c>
      <c r="G96" s="42" t="s">
        <v>423</v>
      </c>
      <c r="H96" s="42" t="s">
        <v>388</v>
      </c>
    </row>
    <row r="97" spans="1:8" ht="20.399999999999999">
      <c r="A97" s="41" t="s">
        <v>36</v>
      </c>
      <c r="B97" s="42" t="s">
        <v>37</v>
      </c>
    </row>
    <row r="98" spans="1:8" s="43" customFormat="1" ht="40.799999999999997">
      <c r="A98" s="41" t="s">
        <v>38</v>
      </c>
      <c r="B98" s="42" t="s">
        <v>39</v>
      </c>
      <c r="C98" s="42" t="s">
        <v>128</v>
      </c>
      <c r="D98" s="42" t="s">
        <v>40</v>
      </c>
      <c r="E98" s="42" t="s">
        <v>41</v>
      </c>
      <c r="F98" s="42" t="s">
        <v>42</v>
      </c>
      <c r="G98" s="42" t="s">
        <v>43</v>
      </c>
      <c r="H98" s="42" t="s">
        <v>137</v>
      </c>
    </row>
    <row r="99" spans="1:8" s="43" customFormat="1" ht="40.799999999999997">
      <c r="A99" s="41" t="s">
        <v>44</v>
      </c>
      <c r="B99" s="42" t="s">
        <v>45</v>
      </c>
      <c r="C99" s="42" t="s">
        <v>128</v>
      </c>
      <c r="D99" s="42" t="s">
        <v>40</v>
      </c>
      <c r="E99" s="42" t="s">
        <v>41</v>
      </c>
      <c r="F99" s="42" t="s">
        <v>42</v>
      </c>
      <c r="G99" s="42" t="s">
        <v>43</v>
      </c>
      <c r="H99" s="42" t="s">
        <v>137</v>
      </c>
    </row>
    <row r="100" spans="1:8" s="43" customFormat="1" ht="40.799999999999997">
      <c r="A100" s="41" t="s">
        <v>46</v>
      </c>
      <c r="B100" s="42" t="s">
        <v>47</v>
      </c>
      <c r="C100" s="42" t="s">
        <v>128</v>
      </c>
      <c r="D100" s="42" t="s">
        <v>48</v>
      </c>
      <c r="E100" s="42" t="s">
        <v>41</v>
      </c>
      <c r="F100" s="42" t="s">
        <v>42</v>
      </c>
      <c r="G100" s="42" t="s">
        <v>49</v>
      </c>
      <c r="H100" s="42" t="s">
        <v>137</v>
      </c>
    </row>
    <row r="101" spans="1:8" s="49" customFormat="1" ht="20.399999999999999">
      <c r="A101" s="41" t="s">
        <v>50</v>
      </c>
      <c r="B101" s="42" t="s">
        <v>51</v>
      </c>
      <c r="C101" s="48"/>
      <c r="D101" s="48"/>
      <c r="E101" s="48"/>
      <c r="F101" s="48"/>
      <c r="G101" s="48"/>
      <c r="H101" s="48"/>
    </row>
    <row r="102" spans="1:8" s="43" customFormat="1" ht="40.799999999999997">
      <c r="A102" s="41" t="s">
        <v>52</v>
      </c>
      <c r="B102" s="42" t="s">
        <v>53</v>
      </c>
      <c r="C102" s="42" t="s">
        <v>128</v>
      </c>
      <c r="D102" s="42" t="s">
        <v>40</v>
      </c>
      <c r="E102" s="42" t="s">
        <v>41</v>
      </c>
      <c r="F102" s="42" t="s">
        <v>42</v>
      </c>
      <c r="G102" s="42" t="s">
        <v>43</v>
      </c>
      <c r="H102" s="42" t="s">
        <v>137</v>
      </c>
    </row>
    <row r="103" spans="1:8" s="43" customFormat="1" ht="40.799999999999997">
      <c r="A103" s="41" t="s">
        <v>54</v>
      </c>
      <c r="B103" s="42" t="s">
        <v>55</v>
      </c>
      <c r="C103" s="42" t="s">
        <v>128</v>
      </c>
      <c r="D103" s="42" t="s">
        <v>40</v>
      </c>
      <c r="E103" s="42" t="s">
        <v>41</v>
      </c>
      <c r="F103" s="42" t="s">
        <v>42</v>
      </c>
      <c r="G103" s="42" t="s">
        <v>49</v>
      </c>
      <c r="H103" s="42" t="s">
        <v>137</v>
      </c>
    </row>
    <row r="104" spans="1:8" ht="20.399999999999999">
      <c r="A104" s="41" t="s">
        <v>56</v>
      </c>
      <c r="B104" s="42" t="s">
        <v>57</v>
      </c>
    </row>
    <row r="105" spans="1:8" ht="20.399999999999999">
      <c r="A105" s="41" t="s">
        <v>58</v>
      </c>
      <c r="B105" s="42" t="s">
        <v>59</v>
      </c>
    </row>
    <row r="106" spans="1:8" ht="20.399999999999999">
      <c r="A106" s="41" t="s">
        <v>67</v>
      </c>
      <c r="B106" s="42" t="s">
        <v>68</v>
      </c>
    </row>
    <row r="107" spans="1:8" ht="20.399999999999999">
      <c r="A107" s="41" t="s">
        <v>69</v>
      </c>
      <c r="B107" s="42" t="s">
        <v>70</v>
      </c>
    </row>
    <row r="132" spans="2:8">
      <c r="B132" s="42"/>
      <c r="C132" s="42"/>
      <c r="D132" s="42"/>
      <c r="E132" s="42"/>
      <c r="F132" s="42"/>
      <c r="G132" s="42"/>
      <c r="H132" s="42"/>
    </row>
    <row r="133" spans="2:8">
      <c r="B133" s="42"/>
      <c r="C133" s="42"/>
      <c r="D133" s="42"/>
      <c r="E133" s="42"/>
      <c r="F133" s="42"/>
      <c r="G133" s="42"/>
      <c r="H133" s="42"/>
    </row>
    <row r="134" spans="2:8">
      <c r="B134" s="42"/>
      <c r="C134" s="42"/>
      <c r="D134" s="42"/>
      <c r="E134" s="42"/>
      <c r="F134" s="42"/>
      <c r="G134" s="42"/>
      <c r="H134" s="42"/>
    </row>
    <row r="135" spans="2:8">
      <c r="B135" s="42"/>
      <c r="C135" s="42"/>
      <c r="D135" s="42"/>
      <c r="E135" s="42"/>
      <c r="F135" s="42"/>
      <c r="G135" s="42"/>
      <c r="H135" s="42"/>
    </row>
  </sheetData>
  <customSheetViews>
    <customSheetView guid="{07EBFFAB-BCF4-4901-8749-15C36A38846E}" showRuler="0">
      <selection activeCell="B21" sqref="B21"/>
      <pageMargins left="0.78740157499999996" right="0.78740157499999996" top="0.984251969" bottom="0.984251969" header="0.4921259845" footer="0.4921259845"/>
      <headerFooter alignWithMargins="0"/>
    </customSheetView>
    <customSheetView guid="{2CCD6574-7AEB-47AC-9C20-A117079CF934}" showRuler="0">
      <selection activeCell="B21" sqref="B21"/>
      <pageMargins left="0.78740157499999996" right="0.78740157499999996" top="0.984251969" bottom="0.984251969" header="0.4921259845" footer="0.4921259845"/>
      <headerFooter alignWithMargins="0"/>
    </customSheetView>
    <customSheetView guid="{4E210BFE-5821-449D-AE6F-6C3079B2D0A6}" showRuler="0">
      <selection activeCell="B21" sqref="B21"/>
      <pageMargins left="0.78740157499999996" right="0.78740157499999996" top="0.984251969" bottom="0.984251969" header="0.4921259845" footer="0.4921259845"/>
      <headerFooter alignWithMargins="0"/>
    </customSheetView>
  </customSheetViews>
  <phoneticPr fontId="13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6"/>
  <sheetViews>
    <sheetView zoomScale="200" zoomScaleNormal="100" workbookViewId="0">
      <selection activeCell="H3" sqref="H3"/>
    </sheetView>
  </sheetViews>
  <sheetFormatPr baseColWidth="10" defaultRowHeight="13.2"/>
  <cols>
    <col min="1" max="1" width="12.33203125" customWidth="1"/>
    <col min="2" max="2" width="7.33203125" customWidth="1"/>
    <col min="3" max="3" width="7.44140625" customWidth="1"/>
    <col min="4" max="4" width="7.109375" customWidth="1"/>
    <col min="5" max="5" width="5.6640625" customWidth="1"/>
    <col min="6" max="6" width="2.44140625" customWidth="1"/>
    <col min="7" max="7" width="3.33203125" customWidth="1"/>
    <col min="8" max="8" width="6.5546875" customWidth="1"/>
    <col min="9" max="9" width="5.6640625" customWidth="1"/>
    <col min="10" max="10" width="10.6640625" customWidth="1"/>
    <col min="11" max="11" width="4.88671875" customWidth="1"/>
    <col min="12" max="12" width="18.6640625" customWidth="1"/>
    <col min="13" max="13" width="20.6640625" customWidth="1"/>
    <col min="14" max="14" width="7.33203125" customWidth="1"/>
    <col min="15" max="15" width="27" customWidth="1"/>
    <col min="16" max="16" width="11.6640625" customWidth="1"/>
  </cols>
  <sheetData>
    <row r="1" spans="1:21" ht="15" customHeight="1" thickBot="1">
      <c r="A1" s="7" t="s">
        <v>76</v>
      </c>
      <c r="B1" s="7"/>
      <c r="C1" s="7"/>
      <c r="D1" s="7"/>
      <c r="E1" s="3"/>
      <c r="F1" s="3"/>
      <c r="G1" s="3"/>
      <c r="H1" s="3"/>
      <c r="I1" s="3"/>
      <c r="J1" s="13" t="s">
        <v>77</v>
      </c>
      <c r="K1" s="13"/>
      <c r="L1" s="13"/>
      <c r="M1" s="3"/>
      <c r="N1" s="30"/>
      <c r="O1" s="30"/>
    </row>
    <row r="2" spans="1:21" ht="20.100000000000001" customHeight="1" thickBot="1">
      <c r="A2" s="206" t="s">
        <v>78</v>
      </c>
      <c r="B2" s="14" t="str">
        <f>Introduction!B4</f>
        <v>Renan</v>
      </c>
      <c r="C2" s="14"/>
      <c r="D2" s="207" t="s">
        <v>71</v>
      </c>
      <c r="E2" s="15" t="str">
        <f>Introduction!B5</f>
        <v>Droit de Renan</v>
      </c>
      <c r="F2" s="15"/>
      <c r="G2" s="15"/>
      <c r="H2" s="10"/>
      <c r="I2" s="207" t="s">
        <v>427</v>
      </c>
      <c r="J2" s="12"/>
      <c r="K2" s="210" t="str">
        <f>Introduction!B6</f>
        <v>2  (A + B)</v>
      </c>
      <c r="L2" s="211" t="s">
        <v>72</v>
      </c>
      <c r="M2" s="217">
        <f>Introduction!B9</f>
        <v>39912</v>
      </c>
      <c r="N2" s="206" t="s">
        <v>73</v>
      </c>
      <c r="O2" s="214" t="str">
        <f>Introduction!B10</f>
        <v>PYV</v>
      </c>
    </row>
    <row r="3" spans="1:21" ht="15" customHeight="1" thickBot="1">
      <c r="A3" s="206" t="s">
        <v>489</v>
      </c>
      <c r="B3" s="220">
        <f>Introduction!B11</f>
        <v>561.48</v>
      </c>
      <c r="C3" s="220">
        <f>Introduction!D11</f>
        <v>220.21</v>
      </c>
      <c r="D3" s="207" t="s">
        <v>485</v>
      </c>
      <c r="E3" s="221">
        <f>Introduction!B12</f>
        <v>1000</v>
      </c>
      <c r="F3" s="12" t="s">
        <v>486</v>
      </c>
      <c r="G3" s="207"/>
      <c r="H3" s="211" t="s">
        <v>490</v>
      </c>
      <c r="I3" s="416">
        <v>0.6</v>
      </c>
      <c r="J3" s="16" t="s">
        <v>491</v>
      </c>
      <c r="K3" s="14"/>
      <c r="L3" s="12"/>
      <c r="M3" s="12"/>
      <c r="N3" s="11"/>
      <c r="O3" s="11"/>
      <c r="P3" s="6"/>
      <c r="Q3" s="6"/>
      <c r="R3" s="6"/>
      <c r="S3" s="6"/>
      <c r="T3" s="6"/>
      <c r="U3" s="6"/>
    </row>
    <row r="4" spans="1:21" s="9" customFormat="1" ht="28.5" customHeight="1">
      <c r="A4" s="17" t="s">
        <v>79</v>
      </c>
      <c r="B4" s="18"/>
      <c r="C4" s="18"/>
      <c r="D4" s="18"/>
      <c r="E4" s="6"/>
      <c r="F4" s="6"/>
      <c r="G4" s="6"/>
      <c r="H4" s="5"/>
      <c r="I4" s="5"/>
      <c r="J4" s="18"/>
      <c r="K4" s="18"/>
      <c r="L4" s="19"/>
      <c r="M4" s="20" t="s">
        <v>80</v>
      </c>
      <c r="N4" s="212"/>
      <c r="O4" s="21"/>
    </row>
    <row r="5" spans="1:21" ht="13.5" customHeight="1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222" t="s">
        <v>17</v>
      </c>
      <c r="N5" s="208"/>
      <c r="O5" s="23"/>
    </row>
    <row r="6" spans="1:21" ht="13.5" customHeight="1">
      <c r="A6" s="1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222" t="s">
        <v>18</v>
      </c>
      <c r="N6" s="208"/>
      <c r="O6" s="23"/>
    </row>
    <row r="7" spans="1:21" ht="21.75" customHeight="1">
      <c r="A7" s="1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24" t="s">
        <v>81</v>
      </c>
      <c r="N7" s="208"/>
      <c r="O7" s="23"/>
    </row>
    <row r="8" spans="1:21" ht="13.5" customHeight="1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22"/>
      <c r="N8" s="208"/>
      <c r="O8" s="23"/>
    </row>
    <row r="9" spans="1:21" ht="14.1" customHeight="1">
      <c r="A9" s="1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22"/>
      <c r="N9" s="208"/>
      <c r="O9" s="23"/>
    </row>
    <row r="10" spans="1:21" ht="14.1" customHeight="1">
      <c r="A10" s="1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22"/>
      <c r="N10" s="208"/>
      <c r="O10" s="23"/>
    </row>
    <row r="11" spans="1:21" ht="14.1" customHeight="1">
      <c r="A11" s="1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25" t="s">
        <v>82</v>
      </c>
      <c r="N11" s="209"/>
      <c r="O11" s="26"/>
    </row>
    <row r="12" spans="1:21" ht="14.1" customHeight="1">
      <c r="A12" s="1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222" t="s">
        <v>16</v>
      </c>
      <c r="N12" s="209"/>
      <c r="O12" s="26"/>
    </row>
    <row r="13" spans="1:21" ht="14.1" customHeight="1">
      <c r="A13" s="1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222" t="s">
        <v>353</v>
      </c>
      <c r="N13" s="208"/>
      <c r="O13" s="23"/>
    </row>
    <row r="14" spans="1:21" ht="14.1" customHeight="1">
      <c r="A14" s="1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222" t="s">
        <v>363</v>
      </c>
      <c r="N14" s="208"/>
      <c r="O14" s="23"/>
    </row>
    <row r="15" spans="1:21" ht="14.1" customHeight="1">
      <c r="A15" s="1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222"/>
      <c r="N15" s="208"/>
      <c r="O15" s="23"/>
      <c r="P15" s="225"/>
    </row>
    <row r="16" spans="1:21" ht="14.1" customHeight="1">
      <c r="A16" s="1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22"/>
      <c r="N16" s="208"/>
      <c r="O16" s="23"/>
    </row>
    <row r="17" spans="1:21" ht="14.1" customHeight="1">
      <c r="A17" s="1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22"/>
      <c r="N17" s="208"/>
      <c r="O17" s="23"/>
    </row>
    <row r="18" spans="1:21" ht="14.1" customHeight="1">
      <c r="A18" s="1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22"/>
      <c r="N18" s="208"/>
      <c r="O18" s="23"/>
    </row>
    <row r="19" spans="1:21" ht="14.1" customHeight="1">
      <c r="A19" s="1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22"/>
      <c r="N19" s="50"/>
      <c r="O19" s="23"/>
      <c r="Q19" s="8"/>
      <c r="R19" s="8"/>
      <c r="S19" s="8"/>
      <c r="T19" s="8"/>
      <c r="U19" s="8"/>
    </row>
    <row r="20" spans="1:21" ht="14.1" customHeight="1">
      <c r="A20" s="1"/>
      <c r="B20" s="8"/>
      <c r="C20" s="8"/>
      <c r="D20" s="8"/>
      <c r="E20" s="8"/>
      <c r="F20" s="8"/>
      <c r="G20" s="8"/>
      <c r="H20" s="8"/>
      <c r="I20" s="8"/>
      <c r="J20" s="8"/>
      <c r="K20" s="160">
        <v>0.28000000000000003</v>
      </c>
      <c r="L20" s="8" t="s">
        <v>515</v>
      </c>
      <c r="M20" s="22"/>
      <c r="N20" s="50"/>
      <c r="O20" s="23"/>
      <c r="Q20" s="438"/>
      <c r="R20" s="223"/>
      <c r="S20" s="223"/>
      <c r="T20" s="224"/>
      <c r="U20" s="8"/>
    </row>
    <row r="21" spans="1:21" ht="14.1" customHeight="1">
      <c r="A21" s="1"/>
      <c r="B21" s="8"/>
      <c r="C21" s="8"/>
      <c r="D21" s="8"/>
      <c r="E21" s="8"/>
      <c r="F21" s="8"/>
      <c r="G21" s="8"/>
      <c r="H21" s="8"/>
      <c r="I21" s="8"/>
      <c r="J21" s="8"/>
      <c r="K21" s="441">
        <v>0.6</v>
      </c>
      <c r="L21" s="8" t="s">
        <v>514</v>
      </c>
      <c r="M21" s="22"/>
      <c r="N21" s="208"/>
      <c r="O21" s="23"/>
      <c r="Q21" s="224"/>
      <c r="R21" s="224"/>
      <c r="S21" s="224"/>
      <c r="T21" s="224"/>
      <c r="U21" s="8"/>
    </row>
    <row r="22" spans="1:21" ht="14.1" customHeight="1" thickBot="1">
      <c r="A22" s="1"/>
      <c r="B22" s="8"/>
      <c r="C22" s="8"/>
      <c r="D22" s="8"/>
      <c r="E22" s="8"/>
      <c r="F22" s="8"/>
      <c r="G22" s="8"/>
      <c r="H22" s="8"/>
      <c r="I22" s="8"/>
      <c r="J22" s="8"/>
      <c r="K22" s="160">
        <f>SUM(K20:K21)</f>
        <v>0.88</v>
      </c>
      <c r="L22" s="8" t="s">
        <v>362</v>
      </c>
      <c r="M22" s="215"/>
      <c r="N22" s="213"/>
      <c r="O22" s="216"/>
      <c r="Q22" s="224"/>
      <c r="R22" s="224"/>
      <c r="S22" s="224"/>
      <c r="T22" s="224"/>
      <c r="U22" s="8"/>
    </row>
    <row r="23" spans="1:21" ht="23.25" customHeight="1">
      <c r="A23" s="1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27" t="s">
        <v>83</v>
      </c>
      <c r="N23" s="28"/>
      <c r="O23" s="28"/>
      <c r="Q23" s="224"/>
      <c r="R23" s="224"/>
      <c r="S23" s="224"/>
      <c r="T23" s="224"/>
      <c r="U23" s="8"/>
    </row>
    <row r="24" spans="1:21" ht="14.1" customHeight="1">
      <c r="A24" s="1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22" t="s">
        <v>84</v>
      </c>
      <c r="N24" s="208"/>
      <c r="O24" s="23"/>
      <c r="Q24" s="224"/>
      <c r="R24" s="224"/>
      <c r="S24" s="224"/>
      <c r="T24" s="224"/>
      <c r="U24" s="8"/>
    </row>
    <row r="25" spans="1:21" ht="24.9" customHeight="1">
      <c r="A25" s="1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435"/>
      <c r="N25" s="8"/>
      <c r="O25" s="29"/>
      <c r="Q25" s="224"/>
      <c r="R25" s="224"/>
      <c r="S25" s="224"/>
      <c r="T25" s="224"/>
      <c r="U25" s="8"/>
    </row>
    <row r="26" spans="1:21" ht="14.1" customHeight="1">
      <c r="A26" s="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1"/>
      <c r="N26" s="8"/>
      <c r="O26" s="29"/>
      <c r="Q26" s="8"/>
      <c r="R26" s="8"/>
      <c r="S26" s="8"/>
      <c r="T26" s="8"/>
      <c r="U26" s="8"/>
    </row>
    <row r="27" spans="1:21" ht="14.1" customHeight="1">
      <c r="A27" s="1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1"/>
      <c r="N27" s="8"/>
      <c r="O27" s="29"/>
      <c r="Q27" s="8"/>
      <c r="R27" s="8"/>
      <c r="S27" s="8"/>
      <c r="T27" s="8"/>
      <c r="U27" s="8"/>
    </row>
    <row r="28" spans="1:21" ht="14.1" customHeight="1">
      <c r="A28" s="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1"/>
      <c r="N28" s="8"/>
      <c r="O28" s="29"/>
      <c r="Q28" s="8"/>
      <c r="R28" s="8"/>
      <c r="S28" s="8"/>
      <c r="T28" s="8"/>
      <c r="U28" s="8"/>
    </row>
    <row r="29" spans="1:21" ht="14.1" customHeight="1">
      <c r="A29" s="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1"/>
      <c r="N29" s="8"/>
      <c r="O29" s="29"/>
      <c r="Q29" s="8"/>
      <c r="R29" s="8"/>
      <c r="S29" s="8"/>
      <c r="T29" s="8"/>
      <c r="U29" s="8"/>
    </row>
    <row r="30" spans="1:21" ht="14.1" customHeight="1">
      <c r="A30" s="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1"/>
      <c r="N30" s="8"/>
      <c r="O30" s="29"/>
      <c r="Q30" s="8"/>
      <c r="R30" s="8"/>
      <c r="S30" s="8"/>
      <c r="T30" s="8"/>
      <c r="U30" s="8"/>
    </row>
    <row r="31" spans="1:21" ht="14.1" customHeight="1">
      <c r="A31" s="1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8"/>
      <c r="O31" s="29"/>
      <c r="Q31" s="8"/>
      <c r="R31" s="8"/>
      <c r="S31" s="8"/>
      <c r="T31" s="8"/>
      <c r="U31" s="8"/>
    </row>
    <row r="32" spans="1:21" ht="14.1" customHeight="1">
      <c r="A32" s="1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1"/>
      <c r="N32" s="8"/>
      <c r="O32" s="29"/>
      <c r="Q32" s="8"/>
      <c r="R32" s="8"/>
      <c r="S32" s="8"/>
      <c r="T32" s="8"/>
      <c r="U32" s="8"/>
    </row>
    <row r="33" spans="1:21" ht="14.1" customHeight="1">
      <c r="A33" s="1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1"/>
      <c r="N33" s="8"/>
      <c r="O33" s="29"/>
      <c r="Q33" s="8"/>
      <c r="R33" s="8"/>
      <c r="S33" s="8"/>
      <c r="T33" s="8"/>
      <c r="U33" s="8"/>
    </row>
    <row r="34" spans="1:21" ht="14.1" customHeight="1">
      <c r="A34" s="1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1"/>
      <c r="N34" s="8"/>
      <c r="O34" s="29"/>
      <c r="Q34" s="8"/>
      <c r="R34" s="8"/>
      <c r="S34" s="8"/>
      <c r="T34" s="8"/>
      <c r="U34" s="8"/>
    </row>
    <row r="35" spans="1:21" ht="14.1" customHeight="1">
      <c r="A35" s="1" t="s">
        <v>364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1"/>
      <c r="N35" s="8"/>
      <c r="O35" s="29"/>
      <c r="P35" s="8"/>
      <c r="Q35" s="8"/>
      <c r="R35" s="8"/>
      <c r="S35" s="8"/>
      <c r="T35" s="8"/>
      <c r="U35" s="8"/>
    </row>
    <row r="36" spans="1:21" ht="14.1" customHeight="1" thickBot="1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2"/>
      <c r="N36" s="3"/>
      <c r="O36" s="4"/>
      <c r="Q36" s="8"/>
      <c r="R36" s="8"/>
      <c r="S36" s="8"/>
      <c r="T36" s="8"/>
      <c r="U36" s="8"/>
    </row>
  </sheetData>
  <customSheetViews>
    <customSheetView guid="{07EBFFAB-BCF4-4901-8749-15C36A38846E}" showPageBreaks="1" fitToPage="1" showRuler="0">
      <selection activeCell="D24" sqref="D24"/>
      <pageMargins left="0.78740157499999996" right="0.78740157499999996" top="0.984251969" bottom="0.984251969" header="0.4921259845" footer="0.4921259845"/>
      <pageSetup paperSize="9" scale="84" orientation="landscape" r:id="rId1"/>
      <headerFooter alignWithMargins="0"/>
    </customSheetView>
    <customSheetView guid="{2CCD6574-7AEB-47AC-9C20-A117079CF934}" showRuler="0">
      <selection activeCell="D24" sqref="D24"/>
      <pageMargins left="0.78740157499999996" right="0.78740157499999996" top="0.984251969" bottom="0.984251969" header="0.4921259845" footer="0.4921259845"/>
      <headerFooter alignWithMargins="0"/>
    </customSheetView>
    <customSheetView guid="{4E210BFE-5821-449D-AE6F-6C3079B2D0A6}" fitToPage="1" showRuler="0">
      <selection activeCell="D24" sqref="D24"/>
      <pageMargins left="0.78740157499999996" right="0.78740157499999996" top="0.984251969" bottom="0.984251969" header="0.4921259845" footer="0.4921259845"/>
      <pageSetup paperSize="9" scale="84" orientation="landscape" r:id="rId2"/>
      <headerFooter alignWithMargins="0"/>
    </customSheetView>
  </customSheetViews>
  <phoneticPr fontId="13" type="noConversion"/>
  <pageMargins left="0.19685039370078741" right="0.39370078740157483" top="0.39370078740157483" bottom="0.39370078740157483" header="0.11811023622047245" footer="0.11811023622047245"/>
  <pageSetup paperSize="9" scale="97" orientation="landscape" r:id="rId3"/>
  <headerFooter alignWithMargins="0"/>
  <rowBreaks count="1" manualBreakCount="1">
    <brk id="36" max="16383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22" r:id="rId6" name="Check Box 326">
              <controlPr defaultSize="0" autoFill="0" autoLine="0" autoPict="0">
                <anchor moveWithCells="1">
                  <from>
                    <xdr:col>17</xdr:col>
                    <xdr:colOff>754380</xdr:colOff>
                    <xdr:row>3</xdr:row>
                    <xdr:rowOff>83820</xdr:rowOff>
                  </from>
                  <to>
                    <xdr:col>18</xdr:col>
                    <xdr:colOff>274320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3" r:id="rId7" name="Check Box 327">
              <controlPr defaultSize="0" autoFill="0" autoLine="0" autoPict="0">
                <anchor moveWithCells="1">
                  <from>
                    <xdr:col>11</xdr:col>
                    <xdr:colOff>960120</xdr:colOff>
                    <xdr:row>1</xdr:row>
                    <xdr:rowOff>228600</xdr:rowOff>
                  </from>
                  <to>
                    <xdr:col>11</xdr:col>
                    <xdr:colOff>1272540</xdr:colOff>
                    <xdr:row>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4" r:id="rId8" name="Check Box 328">
              <controlPr defaultSize="0" autoFill="0" autoLine="0" autoPict="0">
                <anchor moveWithCells="1">
                  <from>
                    <xdr:col>11</xdr:col>
                    <xdr:colOff>76200</xdr:colOff>
                    <xdr:row>1</xdr:row>
                    <xdr:rowOff>220980</xdr:rowOff>
                  </from>
                  <to>
                    <xdr:col>11</xdr:col>
                    <xdr:colOff>388620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5" r:id="rId9" name="Check Box 329">
              <controlPr defaultSize="0" autoFill="0" autoLine="0" autoPict="0">
                <anchor moveWithCells="1">
                  <from>
                    <xdr:col>11</xdr:col>
                    <xdr:colOff>510540</xdr:colOff>
                    <xdr:row>1</xdr:row>
                    <xdr:rowOff>220980</xdr:rowOff>
                  </from>
                  <to>
                    <xdr:col>11</xdr:col>
                    <xdr:colOff>822960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6" r:id="rId10" name="Check Box 330">
              <controlPr defaultSize="0" autoFill="0" autoLine="0" autoPict="0">
                <anchor moveWithCells="1">
                  <from>
                    <xdr:col>12</xdr:col>
                    <xdr:colOff>144780</xdr:colOff>
                    <xdr:row>1</xdr:row>
                    <xdr:rowOff>220980</xdr:rowOff>
                  </from>
                  <to>
                    <xdr:col>12</xdr:col>
                    <xdr:colOff>457200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7" r:id="rId11" name="Check Box 331">
              <controlPr defaultSize="0" autoFill="0" autoLine="0" autoPict="0">
                <anchor moveWithCells="1">
                  <from>
                    <xdr:col>12</xdr:col>
                    <xdr:colOff>1112520</xdr:colOff>
                    <xdr:row>1</xdr:row>
                    <xdr:rowOff>228600</xdr:rowOff>
                  </from>
                  <to>
                    <xdr:col>13</xdr:col>
                    <xdr:colOff>7620</xdr:colOff>
                    <xdr:row>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8" r:id="rId12" name="Check Box 332">
              <controlPr defaultSize="0" autoFill="0" autoLine="0" autoPict="0">
                <anchor moveWithCells="1">
                  <from>
                    <xdr:col>14</xdr:col>
                    <xdr:colOff>472440</xdr:colOff>
                    <xdr:row>1</xdr:row>
                    <xdr:rowOff>236220</xdr:rowOff>
                  </from>
                  <to>
                    <xdr:col>14</xdr:col>
                    <xdr:colOff>784860</xdr:colOff>
                    <xdr:row>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9" r:id="rId13" name="Check Box 333">
              <controlPr defaultSize="0" autoFill="0" autoLine="0" autoPict="0">
                <anchor moveWithCells="1">
                  <from>
                    <xdr:col>14</xdr:col>
                    <xdr:colOff>1127760</xdr:colOff>
                    <xdr:row>1</xdr:row>
                    <xdr:rowOff>220980</xdr:rowOff>
                  </from>
                  <to>
                    <xdr:col>14</xdr:col>
                    <xdr:colOff>1440180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showZeros="0" workbookViewId="0">
      <selection activeCell="H3" sqref="H3"/>
    </sheetView>
  </sheetViews>
  <sheetFormatPr baseColWidth="10" defaultRowHeight="13.2"/>
  <cols>
    <col min="1" max="25" width="5.6640625" customWidth="1"/>
  </cols>
  <sheetData>
    <row r="1" spans="1:18" ht="19.8">
      <c r="A1" s="51" t="s">
        <v>429</v>
      </c>
      <c r="B1" s="52"/>
      <c r="C1" s="52"/>
      <c r="D1" s="52"/>
      <c r="E1" s="52"/>
      <c r="F1" s="52"/>
      <c r="G1" s="52"/>
      <c r="H1" s="52"/>
      <c r="I1" s="52"/>
      <c r="J1" s="53" t="s">
        <v>430</v>
      </c>
      <c r="K1" s="64" t="str">
        <f>Introduction!B4</f>
        <v>Renan</v>
      </c>
      <c r="L1" s="65"/>
      <c r="M1" s="65"/>
      <c r="N1" s="65"/>
      <c r="O1" s="66"/>
    </row>
    <row r="2" spans="1:18" ht="19.8">
      <c r="A2" s="55" t="s">
        <v>431</v>
      </c>
      <c r="B2" s="56"/>
      <c r="C2" s="56"/>
      <c r="D2" s="67" t="str">
        <f>Introduction!B5</f>
        <v>Droit de Renan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8" ht="19.8">
      <c r="A3" s="55" t="s">
        <v>434</v>
      </c>
      <c r="B3" s="56"/>
      <c r="C3" s="56"/>
      <c r="D3" s="57" t="str">
        <f>Introduction!B6</f>
        <v>2  (A + B)</v>
      </c>
      <c r="E3" s="70"/>
      <c r="F3" s="70"/>
      <c r="G3" s="70"/>
      <c r="H3" s="71"/>
      <c r="I3" s="71"/>
      <c r="J3" s="56"/>
      <c r="K3" s="59" t="s">
        <v>72</v>
      </c>
      <c r="L3" s="458">
        <f>Introduction!B9</f>
        <v>39912</v>
      </c>
      <c r="M3" s="458"/>
      <c r="N3" s="458"/>
      <c r="O3" s="459"/>
    </row>
    <row r="4" spans="1:18" ht="5.25" customHeight="1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2"/>
    </row>
    <row r="9" spans="1:18">
      <c r="R9" t="s">
        <v>60</v>
      </c>
    </row>
    <row r="48" spans="13:13">
      <c r="M48" s="63"/>
    </row>
    <row r="57" spans="1:15" ht="12.75" customHeight="1">
      <c r="A57" s="449" t="s">
        <v>61</v>
      </c>
      <c r="B57" s="450"/>
      <c r="C57" s="450"/>
      <c r="D57" s="450"/>
      <c r="E57" s="450"/>
      <c r="F57" s="450"/>
      <c r="G57" s="450"/>
      <c r="H57" s="450"/>
      <c r="I57" s="450"/>
      <c r="J57" s="450"/>
      <c r="K57" s="450"/>
      <c r="L57" s="450"/>
      <c r="M57" s="450"/>
      <c r="N57" s="450"/>
      <c r="O57" s="451"/>
    </row>
    <row r="58" spans="1:15" ht="12.75" customHeight="1">
      <c r="A58" s="452"/>
      <c r="B58" s="453"/>
      <c r="C58" s="453"/>
      <c r="D58" s="453"/>
      <c r="E58" s="453"/>
      <c r="F58" s="453"/>
      <c r="G58" s="453"/>
      <c r="H58" s="453"/>
      <c r="I58" s="453"/>
      <c r="J58" s="453"/>
      <c r="K58" s="453"/>
      <c r="L58" s="453"/>
      <c r="M58" s="453"/>
      <c r="N58" s="453"/>
      <c r="O58" s="454"/>
    </row>
    <row r="59" spans="1:15" ht="12.75" customHeight="1">
      <c r="A59" s="455"/>
      <c r="B59" s="456"/>
      <c r="C59" s="456"/>
      <c r="D59" s="456"/>
      <c r="E59" s="456"/>
      <c r="F59" s="456"/>
      <c r="G59" s="456"/>
      <c r="H59" s="456"/>
      <c r="I59" s="456"/>
      <c r="J59" s="456"/>
      <c r="K59" s="456"/>
      <c r="L59" s="456"/>
      <c r="M59" s="456"/>
      <c r="N59" s="456"/>
      <c r="O59" s="457"/>
    </row>
  </sheetData>
  <mergeCells count="2">
    <mergeCell ref="A57:O59"/>
    <mergeCell ref="L3:O3"/>
  </mergeCells>
  <phoneticPr fontId="13" type="noConversion"/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>
    <oddHeader>&amp;L&amp;8&amp;Z&amp;F</oddHeader>
    <oddFooter>&amp;R&amp;8&amp;A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7"/>
  <sheetViews>
    <sheetView showZeros="0" zoomScale="75" workbookViewId="0">
      <selection activeCell="H3" sqref="H3"/>
    </sheetView>
  </sheetViews>
  <sheetFormatPr baseColWidth="10" defaultColWidth="1.88671875" defaultRowHeight="10.199999999999999"/>
  <cols>
    <col min="1" max="3" width="1.88671875" style="79" customWidth="1"/>
    <col min="4" max="4" width="2.5546875" style="79" customWidth="1"/>
    <col min="5" max="23" width="1.88671875" style="79" customWidth="1"/>
    <col min="24" max="24" width="2.33203125" style="79" customWidth="1"/>
    <col min="25" max="27" width="1.88671875" style="79" customWidth="1"/>
    <col min="28" max="28" width="2.33203125" style="79" customWidth="1"/>
    <col min="29" max="47" width="1.88671875" style="79" customWidth="1"/>
    <col min="48" max="48" width="2.44140625" style="79" customWidth="1"/>
    <col min="49" max="16384" width="1.88671875" style="79"/>
  </cols>
  <sheetData>
    <row r="1" spans="1:48" customFormat="1" ht="15" customHeight="1">
      <c r="A1" s="72" t="s">
        <v>429</v>
      </c>
      <c r="B1" s="8"/>
      <c r="C1" s="8"/>
      <c r="D1" s="8"/>
      <c r="E1" s="8"/>
      <c r="F1" s="8"/>
      <c r="Z1" s="73" t="s">
        <v>74</v>
      </c>
      <c r="AA1" s="73"/>
      <c r="AB1" s="73"/>
      <c r="AC1" s="73"/>
      <c r="AD1" s="73"/>
      <c r="AE1" s="73"/>
      <c r="AF1" s="67" t="str">
        <f>Introduction!B4</f>
        <v>Renan</v>
      </c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spans="1:48" customFormat="1" ht="11.25" customHeight="1">
      <c r="A2" s="8"/>
      <c r="B2" s="8"/>
      <c r="C2" s="8"/>
      <c r="D2" s="8"/>
      <c r="E2" s="8"/>
      <c r="F2" s="8"/>
    </row>
    <row r="3" spans="1:48" customFormat="1" ht="13.5" customHeight="1">
      <c r="A3" s="73" t="s">
        <v>431</v>
      </c>
      <c r="G3" s="67" t="str">
        <f>Introduction!B5</f>
        <v>Droit de Renan</v>
      </c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</row>
    <row r="4" spans="1:48" customFormat="1" ht="11.25" customHeight="1"/>
    <row r="5" spans="1:48" customFormat="1" ht="16.2">
      <c r="A5" s="73" t="s">
        <v>432</v>
      </c>
      <c r="H5" s="468" t="str">
        <f>Introduction!B6</f>
        <v>2  (A + B)</v>
      </c>
      <c r="I5" s="468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AM5" s="76" t="s">
        <v>435</v>
      </c>
      <c r="AN5" s="460">
        <f>Introduction!B9</f>
        <v>39912</v>
      </c>
      <c r="AO5" s="460"/>
      <c r="AP5" s="460"/>
      <c r="AQ5" s="460"/>
      <c r="AR5" s="460"/>
      <c r="AS5" s="460"/>
      <c r="AT5" s="460"/>
      <c r="AU5" s="460"/>
      <c r="AV5" s="460"/>
    </row>
    <row r="6" spans="1:48" customFormat="1" ht="10.5" customHeight="1"/>
    <row r="7" spans="1:48" ht="4.5" customHeight="1">
      <c r="A7" s="84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85"/>
    </row>
    <row r="8" spans="1:48">
      <c r="A8" s="469"/>
      <c r="B8" s="470"/>
      <c r="C8" s="470"/>
      <c r="D8" s="470"/>
      <c r="E8" s="470"/>
      <c r="F8" s="470"/>
      <c r="G8" s="470"/>
      <c r="H8" s="470"/>
      <c r="I8" s="470"/>
      <c r="J8" s="470"/>
      <c r="K8" s="470"/>
      <c r="L8" s="470"/>
      <c r="M8" s="470"/>
      <c r="N8" s="470"/>
      <c r="O8" s="470"/>
      <c r="P8" s="470"/>
      <c r="Q8" s="470"/>
      <c r="R8" s="470"/>
      <c r="S8" s="470"/>
      <c r="T8" s="470"/>
      <c r="U8" s="470"/>
      <c r="V8" s="470"/>
      <c r="W8" s="470"/>
      <c r="X8" s="471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7"/>
    </row>
    <row r="9" spans="1:48">
      <c r="A9" s="472"/>
      <c r="B9" s="473"/>
      <c r="C9" s="473"/>
      <c r="D9" s="473"/>
      <c r="E9" s="473"/>
      <c r="F9" s="473"/>
      <c r="G9" s="473"/>
      <c r="H9" s="473"/>
      <c r="I9" s="473"/>
      <c r="J9" s="473"/>
      <c r="K9" s="473"/>
      <c r="L9" s="473"/>
      <c r="M9" s="473"/>
      <c r="N9" s="473"/>
      <c r="O9" s="473"/>
      <c r="P9" s="473"/>
      <c r="Q9" s="473"/>
      <c r="R9" s="473"/>
      <c r="S9" s="473"/>
      <c r="T9" s="473"/>
      <c r="U9" s="473"/>
      <c r="V9" s="473"/>
      <c r="W9" s="473"/>
      <c r="X9" s="474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3"/>
    </row>
    <row r="10" spans="1:48">
      <c r="A10" s="472"/>
      <c r="B10" s="473"/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73"/>
      <c r="R10" s="473"/>
      <c r="S10" s="473"/>
      <c r="T10" s="473"/>
      <c r="U10" s="473"/>
      <c r="V10" s="473"/>
      <c r="W10" s="473"/>
      <c r="X10" s="474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3"/>
    </row>
    <row r="11" spans="1:48">
      <c r="A11" s="472"/>
      <c r="B11" s="473"/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3"/>
      <c r="N11" s="473"/>
      <c r="O11" s="473"/>
      <c r="P11" s="473"/>
      <c r="Q11" s="473"/>
      <c r="R11" s="473"/>
      <c r="S11" s="473"/>
      <c r="T11" s="473"/>
      <c r="U11" s="473"/>
      <c r="V11" s="473"/>
      <c r="W11" s="473"/>
      <c r="X11" s="474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3"/>
    </row>
    <row r="12" spans="1:48">
      <c r="A12" s="472"/>
      <c r="B12" s="473"/>
      <c r="C12" s="473"/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473"/>
      <c r="O12" s="473"/>
      <c r="P12" s="473"/>
      <c r="Q12" s="473"/>
      <c r="R12" s="473"/>
      <c r="S12" s="473"/>
      <c r="T12" s="473"/>
      <c r="U12" s="473"/>
      <c r="V12" s="473"/>
      <c r="W12" s="473"/>
      <c r="X12" s="474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3"/>
    </row>
    <row r="13" spans="1:48">
      <c r="A13" s="472"/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73"/>
      <c r="R13" s="473"/>
      <c r="S13" s="473"/>
      <c r="T13" s="473"/>
      <c r="U13" s="473"/>
      <c r="V13" s="473"/>
      <c r="W13" s="473"/>
      <c r="X13" s="474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3"/>
    </row>
    <row r="14" spans="1:48">
      <c r="A14" s="472"/>
      <c r="B14" s="473"/>
      <c r="C14" s="473"/>
      <c r="D14" s="473"/>
      <c r="E14" s="473"/>
      <c r="F14" s="473"/>
      <c r="G14" s="473"/>
      <c r="H14" s="473"/>
      <c r="I14" s="473"/>
      <c r="J14" s="473"/>
      <c r="K14" s="473"/>
      <c r="L14" s="473"/>
      <c r="M14" s="473"/>
      <c r="N14" s="473"/>
      <c r="O14" s="473"/>
      <c r="P14" s="473"/>
      <c r="Q14" s="473"/>
      <c r="R14" s="473"/>
      <c r="S14" s="473"/>
      <c r="T14" s="473"/>
      <c r="U14" s="473"/>
      <c r="V14" s="473"/>
      <c r="W14" s="473"/>
      <c r="X14" s="474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3"/>
    </row>
    <row r="15" spans="1:48">
      <c r="A15" s="472"/>
      <c r="B15" s="473"/>
      <c r="C15" s="473"/>
      <c r="D15" s="473"/>
      <c r="E15" s="473"/>
      <c r="F15" s="473"/>
      <c r="G15" s="473"/>
      <c r="H15" s="473"/>
      <c r="I15" s="473"/>
      <c r="J15" s="473"/>
      <c r="K15" s="473"/>
      <c r="L15" s="473"/>
      <c r="M15" s="473"/>
      <c r="N15" s="473"/>
      <c r="O15" s="473"/>
      <c r="P15" s="473"/>
      <c r="Q15" s="473"/>
      <c r="R15" s="473"/>
      <c r="S15" s="473"/>
      <c r="T15" s="473"/>
      <c r="U15" s="473"/>
      <c r="V15" s="473"/>
      <c r="W15" s="473"/>
      <c r="X15" s="474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3"/>
    </row>
    <row r="16" spans="1:48">
      <c r="A16" s="472"/>
      <c r="B16" s="473"/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473"/>
      <c r="P16" s="473"/>
      <c r="Q16" s="473"/>
      <c r="R16" s="473"/>
      <c r="S16" s="473"/>
      <c r="T16" s="473"/>
      <c r="U16" s="473"/>
      <c r="V16" s="473"/>
      <c r="W16" s="473"/>
      <c r="X16" s="474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3"/>
    </row>
    <row r="17" spans="1:48">
      <c r="A17" s="472"/>
      <c r="B17" s="473"/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73"/>
      <c r="P17" s="473"/>
      <c r="Q17" s="473"/>
      <c r="R17" s="473"/>
      <c r="S17" s="473"/>
      <c r="T17" s="473"/>
      <c r="U17" s="473"/>
      <c r="V17" s="473"/>
      <c r="W17" s="473"/>
      <c r="X17" s="474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3"/>
    </row>
    <row r="18" spans="1:48">
      <c r="A18" s="472"/>
      <c r="B18" s="473"/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473"/>
      <c r="O18" s="473"/>
      <c r="P18" s="473"/>
      <c r="Q18" s="473"/>
      <c r="R18" s="473"/>
      <c r="S18" s="473"/>
      <c r="T18" s="473"/>
      <c r="U18" s="473"/>
      <c r="V18" s="473"/>
      <c r="W18" s="473"/>
      <c r="X18" s="474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3"/>
    </row>
    <row r="19" spans="1:48">
      <c r="A19" s="472"/>
      <c r="B19" s="473"/>
      <c r="C19" s="473"/>
      <c r="D19" s="473"/>
      <c r="E19" s="473"/>
      <c r="F19" s="473"/>
      <c r="G19" s="473"/>
      <c r="H19" s="473"/>
      <c r="I19" s="473"/>
      <c r="J19" s="473"/>
      <c r="K19" s="473"/>
      <c r="L19" s="473"/>
      <c r="M19" s="473"/>
      <c r="N19" s="473"/>
      <c r="O19" s="473"/>
      <c r="P19" s="473"/>
      <c r="Q19" s="473"/>
      <c r="R19" s="473"/>
      <c r="S19" s="473"/>
      <c r="T19" s="473"/>
      <c r="U19" s="473"/>
      <c r="V19" s="473"/>
      <c r="W19" s="473"/>
      <c r="X19" s="474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3"/>
    </row>
    <row r="20" spans="1:48">
      <c r="A20" s="472"/>
      <c r="B20" s="473"/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473"/>
      <c r="O20" s="473"/>
      <c r="P20" s="473"/>
      <c r="Q20" s="473"/>
      <c r="R20" s="473"/>
      <c r="S20" s="473"/>
      <c r="T20" s="473"/>
      <c r="U20" s="473"/>
      <c r="V20" s="473"/>
      <c r="W20" s="473"/>
      <c r="X20" s="474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3"/>
    </row>
    <row r="21" spans="1:48">
      <c r="A21" s="472"/>
      <c r="B21" s="473"/>
      <c r="C21" s="473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3"/>
      <c r="O21" s="473"/>
      <c r="P21" s="473"/>
      <c r="Q21" s="473"/>
      <c r="R21" s="473"/>
      <c r="S21" s="473"/>
      <c r="T21" s="473"/>
      <c r="U21" s="473"/>
      <c r="V21" s="473"/>
      <c r="W21" s="473"/>
      <c r="X21" s="474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3"/>
    </row>
    <row r="22" spans="1:48">
      <c r="A22" s="472"/>
      <c r="B22" s="473"/>
      <c r="C22" s="473"/>
      <c r="D22" s="473"/>
      <c r="E22" s="473"/>
      <c r="F22" s="473"/>
      <c r="G22" s="473"/>
      <c r="H22" s="473"/>
      <c r="I22" s="473"/>
      <c r="J22" s="473"/>
      <c r="K22" s="473"/>
      <c r="L22" s="473"/>
      <c r="M22" s="473"/>
      <c r="N22" s="473"/>
      <c r="O22" s="473"/>
      <c r="P22" s="473"/>
      <c r="Q22" s="473"/>
      <c r="R22" s="473"/>
      <c r="S22" s="473"/>
      <c r="T22" s="473"/>
      <c r="U22" s="473"/>
      <c r="V22" s="473"/>
      <c r="W22" s="473"/>
      <c r="X22" s="474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3"/>
    </row>
    <row r="23" spans="1:48">
      <c r="A23" s="472"/>
      <c r="B23" s="473"/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  <c r="N23" s="473"/>
      <c r="O23" s="473"/>
      <c r="P23" s="473"/>
      <c r="Q23" s="473"/>
      <c r="R23" s="473"/>
      <c r="S23" s="473"/>
      <c r="T23" s="473"/>
      <c r="U23" s="473"/>
      <c r="V23" s="473"/>
      <c r="W23" s="473"/>
      <c r="X23" s="474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3"/>
    </row>
    <row r="24" spans="1:48">
      <c r="A24" s="84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85"/>
      <c r="Y24" s="84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85"/>
    </row>
    <row r="25" spans="1:48">
      <c r="A25" s="88" t="s">
        <v>436</v>
      </c>
      <c r="B25" s="89"/>
      <c r="C25" s="89"/>
      <c r="D25" s="89"/>
      <c r="E25" s="461">
        <v>1</v>
      </c>
      <c r="F25" s="462"/>
      <c r="G25" s="475" t="s">
        <v>355</v>
      </c>
      <c r="H25" s="475"/>
      <c r="I25" s="475"/>
      <c r="J25" s="475"/>
      <c r="K25" s="475"/>
      <c r="L25" s="475"/>
      <c r="M25" s="475"/>
      <c r="N25" s="475"/>
      <c r="O25" s="475"/>
      <c r="P25" s="475"/>
      <c r="Q25" s="475"/>
      <c r="R25" s="475"/>
      <c r="S25" s="475"/>
      <c r="T25" s="475"/>
      <c r="U25" s="475"/>
      <c r="V25" s="475"/>
      <c r="W25" s="475"/>
      <c r="X25" s="476"/>
      <c r="Y25" s="89" t="s">
        <v>436</v>
      </c>
      <c r="Z25" s="89"/>
      <c r="AA25" s="89"/>
      <c r="AB25" s="89"/>
      <c r="AC25" s="461">
        <v>2</v>
      </c>
      <c r="AD25" s="462"/>
      <c r="AE25" s="463" t="s">
        <v>356</v>
      </c>
      <c r="AF25" s="463"/>
      <c r="AG25" s="463"/>
      <c r="AH25" s="463"/>
      <c r="AI25" s="463"/>
      <c r="AJ25" s="463"/>
      <c r="AK25" s="463"/>
      <c r="AL25" s="463"/>
      <c r="AM25" s="463"/>
      <c r="AN25" s="463"/>
      <c r="AO25" s="463"/>
      <c r="AP25" s="463"/>
      <c r="AQ25" s="463"/>
      <c r="AR25" s="463"/>
      <c r="AS25" s="463"/>
      <c r="AT25" s="463"/>
      <c r="AU25" s="463"/>
      <c r="AV25" s="464"/>
    </row>
    <row r="26" spans="1:48">
      <c r="A26" s="90"/>
      <c r="B26" s="467">
        <v>40042</v>
      </c>
      <c r="C26" s="467"/>
      <c r="D26" s="467"/>
      <c r="E26" s="467"/>
      <c r="F26" s="467"/>
      <c r="G26" s="475"/>
      <c r="H26" s="475"/>
      <c r="I26" s="475"/>
      <c r="J26" s="475"/>
      <c r="K26" s="475"/>
      <c r="L26" s="475"/>
      <c r="M26" s="475"/>
      <c r="N26" s="475"/>
      <c r="O26" s="475"/>
      <c r="P26" s="475"/>
      <c r="Q26" s="475"/>
      <c r="R26" s="475"/>
      <c r="S26" s="475"/>
      <c r="T26" s="475"/>
      <c r="U26" s="475"/>
      <c r="V26" s="475"/>
      <c r="W26" s="475"/>
      <c r="X26" s="476"/>
      <c r="Y26" s="82"/>
      <c r="Z26" s="467">
        <v>40042</v>
      </c>
      <c r="AA26" s="467"/>
      <c r="AB26" s="467"/>
      <c r="AC26" s="467"/>
      <c r="AD26" s="467"/>
      <c r="AE26" s="463"/>
      <c r="AF26" s="463"/>
      <c r="AG26" s="463"/>
      <c r="AH26" s="463"/>
      <c r="AI26" s="463"/>
      <c r="AJ26" s="463"/>
      <c r="AK26" s="463"/>
      <c r="AL26" s="463"/>
      <c r="AM26" s="463"/>
      <c r="AN26" s="463"/>
      <c r="AO26" s="463"/>
      <c r="AP26" s="463"/>
      <c r="AQ26" s="463"/>
      <c r="AR26" s="463"/>
      <c r="AS26" s="463"/>
      <c r="AT26" s="463"/>
      <c r="AU26" s="463"/>
      <c r="AV26" s="464"/>
    </row>
    <row r="27" spans="1:48">
      <c r="A27" s="84"/>
      <c r="B27" s="78"/>
      <c r="C27" s="78"/>
      <c r="D27" s="78"/>
      <c r="E27" s="78"/>
      <c r="F27" s="78"/>
      <c r="G27" s="477"/>
      <c r="H27" s="477"/>
      <c r="I27" s="477"/>
      <c r="J27" s="477"/>
      <c r="K27" s="477"/>
      <c r="L27" s="477"/>
      <c r="M27" s="477"/>
      <c r="N27" s="477"/>
      <c r="O27" s="477"/>
      <c r="P27" s="477"/>
      <c r="Q27" s="477"/>
      <c r="R27" s="477"/>
      <c r="S27" s="477"/>
      <c r="T27" s="477"/>
      <c r="U27" s="477"/>
      <c r="V27" s="477"/>
      <c r="W27" s="477"/>
      <c r="X27" s="478"/>
      <c r="Y27" s="78"/>
      <c r="Z27" s="78"/>
      <c r="AA27" s="78"/>
      <c r="AB27" s="78"/>
      <c r="AC27" s="78"/>
      <c r="AD27" s="78"/>
      <c r="AE27" s="465"/>
      <c r="AF27" s="465"/>
      <c r="AG27" s="465"/>
      <c r="AH27" s="465"/>
      <c r="AI27" s="465"/>
      <c r="AJ27" s="465"/>
      <c r="AK27" s="465"/>
      <c r="AL27" s="465"/>
      <c r="AM27" s="465"/>
      <c r="AN27" s="465"/>
      <c r="AO27" s="465"/>
      <c r="AP27" s="465"/>
      <c r="AQ27" s="465"/>
      <c r="AR27" s="465"/>
      <c r="AS27" s="465"/>
      <c r="AT27" s="465"/>
      <c r="AU27" s="465"/>
      <c r="AV27" s="466"/>
    </row>
    <row r="28" spans="1:48">
      <c r="A28" s="90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3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3"/>
    </row>
    <row r="29" spans="1:48">
      <c r="A29" s="90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3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3"/>
    </row>
    <row r="30" spans="1:48">
      <c r="A30" s="90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3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3"/>
    </row>
    <row r="31" spans="1:48">
      <c r="A31" s="90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3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3"/>
    </row>
    <row r="32" spans="1:48">
      <c r="A32" s="90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3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3"/>
    </row>
    <row r="33" spans="1:48">
      <c r="A33" s="90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3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3"/>
    </row>
    <row r="34" spans="1:48">
      <c r="A34" s="90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3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3"/>
    </row>
    <row r="35" spans="1:48">
      <c r="A35" s="90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3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3"/>
    </row>
    <row r="36" spans="1:48">
      <c r="A36" s="90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3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3"/>
    </row>
    <row r="37" spans="1:48">
      <c r="A37" s="90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3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3"/>
    </row>
    <row r="38" spans="1:48">
      <c r="A38" s="90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3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3"/>
    </row>
    <row r="39" spans="1:48">
      <c r="A39" s="90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3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3"/>
    </row>
    <row r="40" spans="1:48">
      <c r="A40" s="90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3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3"/>
    </row>
    <row r="41" spans="1:48">
      <c r="A41" s="90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3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3"/>
    </row>
    <row r="42" spans="1:48">
      <c r="A42" s="90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3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3"/>
    </row>
    <row r="43" spans="1:48">
      <c r="A43" s="90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3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3"/>
    </row>
    <row r="44" spans="1:48">
      <c r="A44" s="84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85"/>
      <c r="Y44" s="84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85"/>
    </row>
    <row r="45" spans="1:48">
      <c r="A45" s="88" t="s">
        <v>436</v>
      </c>
      <c r="B45" s="89"/>
      <c r="C45" s="89"/>
      <c r="D45" s="89"/>
      <c r="E45" s="461">
        <v>3</v>
      </c>
      <c r="F45" s="462"/>
      <c r="G45" s="463" t="s">
        <v>357</v>
      </c>
      <c r="H45" s="463"/>
      <c r="I45" s="463"/>
      <c r="J45" s="463"/>
      <c r="K45" s="463"/>
      <c r="L45" s="463"/>
      <c r="M45" s="463"/>
      <c r="N45" s="463"/>
      <c r="O45" s="463"/>
      <c r="P45" s="463"/>
      <c r="Q45" s="463"/>
      <c r="R45" s="463"/>
      <c r="S45" s="463"/>
      <c r="T45" s="463"/>
      <c r="U45" s="463"/>
      <c r="V45" s="463"/>
      <c r="W45" s="463"/>
      <c r="X45" s="464"/>
      <c r="Y45" s="89" t="s">
        <v>436</v>
      </c>
      <c r="Z45" s="89"/>
      <c r="AA45" s="89"/>
      <c r="AB45" s="89"/>
      <c r="AC45" s="461">
        <v>4</v>
      </c>
      <c r="AD45" s="462"/>
      <c r="AE45" s="463" t="s">
        <v>358</v>
      </c>
      <c r="AF45" s="463"/>
      <c r="AG45" s="463"/>
      <c r="AH45" s="463"/>
      <c r="AI45" s="463"/>
      <c r="AJ45" s="463"/>
      <c r="AK45" s="463"/>
      <c r="AL45" s="463"/>
      <c r="AM45" s="463"/>
      <c r="AN45" s="463"/>
      <c r="AO45" s="463"/>
      <c r="AP45" s="463"/>
      <c r="AQ45" s="463"/>
      <c r="AR45" s="463"/>
      <c r="AS45" s="463"/>
      <c r="AT45" s="463"/>
      <c r="AU45" s="463"/>
      <c r="AV45" s="464"/>
    </row>
    <row r="46" spans="1:48">
      <c r="A46" s="90"/>
      <c r="B46" s="467">
        <v>40042</v>
      </c>
      <c r="C46" s="467"/>
      <c r="D46" s="467"/>
      <c r="E46" s="467"/>
      <c r="F46" s="467"/>
      <c r="G46" s="463"/>
      <c r="H46" s="463"/>
      <c r="I46" s="463"/>
      <c r="J46" s="463"/>
      <c r="K46" s="463"/>
      <c r="L46" s="463"/>
      <c r="M46" s="463"/>
      <c r="N46" s="463"/>
      <c r="O46" s="463"/>
      <c r="P46" s="463"/>
      <c r="Q46" s="463"/>
      <c r="R46" s="463"/>
      <c r="S46" s="463"/>
      <c r="T46" s="463"/>
      <c r="U46" s="463"/>
      <c r="V46" s="463"/>
      <c r="W46" s="463"/>
      <c r="X46" s="464"/>
      <c r="Y46" s="82"/>
      <c r="Z46" s="467">
        <v>40042</v>
      </c>
      <c r="AA46" s="467"/>
      <c r="AB46" s="467"/>
      <c r="AC46" s="467"/>
      <c r="AD46" s="467"/>
      <c r="AE46" s="463"/>
      <c r="AF46" s="463"/>
      <c r="AG46" s="463"/>
      <c r="AH46" s="463"/>
      <c r="AI46" s="463"/>
      <c r="AJ46" s="463"/>
      <c r="AK46" s="463"/>
      <c r="AL46" s="463"/>
      <c r="AM46" s="463"/>
      <c r="AN46" s="463"/>
      <c r="AO46" s="463"/>
      <c r="AP46" s="463"/>
      <c r="AQ46" s="463"/>
      <c r="AR46" s="463"/>
      <c r="AS46" s="463"/>
      <c r="AT46" s="463"/>
      <c r="AU46" s="463"/>
      <c r="AV46" s="464"/>
    </row>
    <row r="47" spans="1:48">
      <c r="A47" s="84"/>
      <c r="B47" s="78"/>
      <c r="C47" s="78"/>
      <c r="D47" s="78"/>
      <c r="E47" s="78"/>
      <c r="F47" s="78"/>
      <c r="G47" s="465"/>
      <c r="H47" s="465"/>
      <c r="I47" s="465"/>
      <c r="J47" s="465"/>
      <c r="K47" s="465"/>
      <c r="L47" s="465"/>
      <c r="M47" s="465"/>
      <c r="N47" s="465"/>
      <c r="O47" s="465"/>
      <c r="P47" s="465"/>
      <c r="Q47" s="465"/>
      <c r="R47" s="465"/>
      <c r="S47" s="465"/>
      <c r="T47" s="465"/>
      <c r="U47" s="465"/>
      <c r="V47" s="465"/>
      <c r="W47" s="465"/>
      <c r="X47" s="466"/>
      <c r="Y47" s="78"/>
      <c r="Z47" s="78"/>
      <c r="AA47" s="78"/>
      <c r="AB47" s="78"/>
      <c r="AC47" s="78"/>
      <c r="AD47" s="78"/>
      <c r="AE47" s="465"/>
      <c r="AF47" s="465"/>
      <c r="AG47" s="465"/>
      <c r="AH47" s="465"/>
      <c r="AI47" s="465"/>
      <c r="AJ47" s="465"/>
      <c r="AK47" s="465"/>
      <c r="AL47" s="465"/>
      <c r="AM47" s="465"/>
      <c r="AN47" s="465"/>
      <c r="AO47" s="465"/>
      <c r="AP47" s="465"/>
      <c r="AQ47" s="465"/>
      <c r="AR47" s="465"/>
      <c r="AS47" s="465"/>
      <c r="AT47" s="465"/>
      <c r="AU47" s="465"/>
      <c r="AV47" s="466"/>
    </row>
    <row r="48" spans="1:48">
      <c r="A48" s="90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3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3"/>
    </row>
    <row r="49" spans="1:48">
      <c r="A49" s="90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3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3"/>
    </row>
    <row r="50" spans="1:48">
      <c r="A50" s="90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3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3"/>
    </row>
    <row r="51" spans="1:48">
      <c r="A51" s="90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3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3"/>
    </row>
    <row r="52" spans="1:48">
      <c r="A52" s="90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3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3"/>
    </row>
    <row r="53" spans="1:48">
      <c r="A53" s="90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3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3"/>
    </row>
    <row r="54" spans="1:48">
      <c r="A54" s="90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3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3"/>
    </row>
    <row r="55" spans="1:48">
      <c r="A55" s="90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3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3"/>
    </row>
    <row r="56" spans="1:48">
      <c r="A56" s="90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3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3"/>
    </row>
    <row r="57" spans="1:48">
      <c r="A57" s="90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3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3"/>
    </row>
    <row r="58" spans="1:48">
      <c r="A58" s="90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3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3"/>
    </row>
    <row r="59" spans="1:48">
      <c r="A59" s="90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3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3"/>
    </row>
    <row r="60" spans="1:48">
      <c r="A60" s="90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3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3"/>
    </row>
    <row r="61" spans="1:48">
      <c r="A61" s="90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3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3"/>
    </row>
    <row r="62" spans="1:48">
      <c r="A62" s="90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3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3"/>
    </row>
    <row r="63" spans="1:48">
      <c r="A63" s="90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3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3"/>
    </row>
    <row r="64" spans="1:48">
      <c r="A64" s="84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85"/>
      <c r="Y64" s="84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85"/>
    </row>
    <row r="65" spans="1:48">
      <c r="A65" s="88" t="s">
        <v>436</v>
      </c>
      <c r="B65" s="89"/>
      <c r="C65" s="89"/>
      <c r="D65" s="89"/>
      <c r="E65" s="461">
        <v>5</v>
      </c>
      <c r="F65" s="462"/>
      <c r="G65" s="463" t="s">
        <v>359</v>
      </c>
      <c r="H65" s="463"/>
      <c r="I65" s="463"/>
      <c r="J65" s="463"/>
      <c r="K65" s="463"/>
      <c r="L65" s="463"/>
      <c r="M65" s="463"/>
      <c r="N65" s="463"/>
      <c r="O65" s="463"/>
      <c r="P65" s="463"/>
      <c r="Q65" s="463"/>
      <c r="R65" s="463"/>
      <c r="S65" s="463"/>
      <c r="T65" s="463"/>
      <c r="U65" s="463"/>
      <c r="V65" s="463"/>
      <c r="W65" s="463"/>
      <c r="X65" s="464"/>
      <c r="Y65" s="89" t="s">
        <v>436</v>
      </c>
      <c r="Z65" s="89"/>
      <c r="AA65" s="89"/>
      <c r="AB65" s="89"/>
      <c r="AC65" s="461">
        <v>6</v>
      </c>
      <c r="AD65" s="462"/>
      <c r="AE65" s="475" t="s">
        <v>360</v>
      </c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6"/>
    </row>
    <row r="66" spans="1:48">
      <c r="A66" s="90"/>
      <c r="B66" s="467">
        <v>40042</v>
      </c>
      <c r="C66" s="467"/>
      <c r="D66" s="467"/>
      <c r="E66" s="467"/>
      <c r="F66" s="467"/>
      <c r="G66" s="463"/>
      <c r="H66" s="463"/>
      <c r="I66" s="463"/>
      <c r="J66" s="463"/>
      <c r="K66" s="463"/>
      <c r="L66" s="463"/>
      <c r="M66" s="463"/>
      <c r="N66" s="463"/>
      <c r="O66" s="463"/>
      <c r="P66" s="463"/>
      <c r="Q66" s="463"/>
      <c r="R66" s="463"/>
      <c r="S66" s="463"/>
      <c r="T66" s="463"/>
      <c r="U66" s="463"/>
      <c r="V66" s="463"/>
      <c r="W66" s="463"/>
      <c r="X66" s="464"/>
      <c r="Y66" s="82"/>
      <c r="Z66" s="467">
        <v>40042</v>
      </c>
      <c r="AA66" s="467"/>
      <c r="AB66" s="467"/>
      <c r="AC66" s="467"/>
      <c r="AD66" s="467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6"/>
    </row>
    <row r="67" spans="1:48">
      <c r="A67" s="84"/>
      <c r="B67" s="78"/>
      <c r="C67" s="78"/>
      <c r="D67" s="78"/>
      <c r="E67" s="78"/>
      <c r="F67" s="78"/>
      <c r="G67" s="465"/>
      <c r="H67" s="465"/>
      <c r="I67" s="465"/>
      <c r="J67" s="465"/>
      <c r="K67" s="465"/>
      <c r="L67" s="465"/>
      <c r="M67" s="465"/>
      <c r="N67" s="465"/>
      <c r="O67" s="465"/>
      <c r="P67" s="465"/>
      <c r="Q67" s="465"/>
      <c r="R67" s="465"/>
      <c r="S67" s="465"/>
      <c r="T67" s="465"/>
      <c r="U67" s="465"/>
      <c r="V67" s="465"/>
      <c r="W67" s="465"/>
      <c r="X67" s="466"/>
      <c r="Y67" s="84"/>
      <c r="Z67" s="78"/>
      <c r="AA67" s="78"/>
      <c r="AB67" s="78"/>
      <c r="AC67" s="78"/>
      <c r="AD67" s="78"/>
      <c r="AE67" s="477"/>
      <c r="AF67" s="477"/>
      <c r="AG67" s="477"/>
      <c r="AH67" s="477"/>
      <c r="AI67" s="477"/>
      <c r="AJ67" s="477"/>
      <c r="AK67" s="477"/>
      <c r="AL67" s="477"/>
      <c r="AM67" s="477"/>
      <c r="AN67" s="477"/>
      <c r="AO67" s="477"/>
      <c r="AP67" s="477"/>
      <c r="AQ67" s="477"/>
      <c r="AR67" s="477"/>
      <c r="AS67" s="477"/>
      <c r="AT67" s="477"/>
      <c r="AU67" s="477"/>
      <c r="AV67" s="478"/>
    </row>
  </sheetData>
  <mergeCells count="21">
    <mergeCell ref="AE45:AV47"/>
    <mergeCell ref="AE65:AV67"/>
    <mergeCell ref="G65:X67"/>
    <mergeCell ref="Z66:AD66"/>
    <mergeCell ref="E45:F45"/>
    <mergeCell ref="AC65:AD65"/>
    <mergeCell ref="E65:F65"/>
    <mergeCell ref="AC45:AD45"/>
    <mergeCell ref="Z46:AD46"/>
    <mergeCell ref="A8:X23"/>
    <mergeCell ref="G25:X27"/>
    <mergeCell ref="G45:X47"/>
    <mergeCell ref="B26:F26"/>
    <mergeCell ref="B66:F66"/>
    <mergeCell ref="B46:F46"/>
    <mergeCell ref="AN5:AV5"/>
    <mergeCell ref="E25:F25"/>
    <mergeCell ref="AC25:AD25"/>
    <mergeCell ref="AE25:AV27"/>
    <mergeCell ref="Z26:AD26"/>
    <mergeCell ref="H5:I5"/>
  </mergeCells>
  <phoneticPr fontId="13" type="noConversion"/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>
    <oddHeader>&amp;L&amp;8&amp;Z&amp;F</oddHeader>
    <oddFooter>&amp;R&amp;8&amp;A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O89"/>
  <sheetViews>
    <sheetView showZeros="0" workbookViewId="0">
      <selection activeCell="H3" sqref="H3"/>
    </sheetView>
  </sheetViews>
  <sheetFormatPr baseColWidth="10" defaultRowHeight="13.2"/>
  <cols>
    <col min="1" max="2" width="7.33203125" style="231" customWidth="1"/>
    <col min="3" max="3" width="6" style="231" customWidth="1"/>
    <col min="4" max="5" width="8.88671875" style="231" customWidth="1"/>
    <col min="6" max="6" width="6.88671875" style="231" customWidth="1"/>
    <col min="7" max="7" width="8" style="231" customWidth="1"/>
    <col min="8" max="8" width="7" style="231" customWidth="1"/>
    <col min="9" max="9" width="7.44140625" style="231" customWidth="1"/>
    <col min="10" max="10" width="18.6640625" customWidth="1"/>
    <col min="11" max="11" width="8.33203125" style="231" customWidth="1"/>
    <col min="13" max="13" width="12.109375" customWidth="1"/>
  </cols>
  <sheetData>
    <row r="1" spans="1:14" ht="14.4" thickBot="1">
      <c r="A1" s="480" t="s">
        <v>261</v>
      </c>
      <c r="B1" s="481"/>
      <c r="C1" s="481"/>
      <c r="D1" s="481"/>
      <c r="E1" s="481"/>
      <c r="F1" s="481"/>
      <c r="G1" s="481"/>
      <c r="H1" s="481"/>
      <c r="I1" s="481"/>
      <c r="J1" s="482"/>
    </row>
    <row r="2" spans="1:14" ht="5.25" customHeight="1" thickBot="1"/>
    <row r="3" spans="1:14" ht="16.2">
      <c r="A3" s="161" t="s">
        <v>74</v>
      </c>
      <c r="B3" s="161"/>
      <c r="D3" s="483" t="str">
        <f>Introduction!B4</f>
        <v>Renan</v>
      </c>
      <c r="E3" s="483"/>
      <c r="G3" s="76" t="s">
        <v>262</v>
      </c>
      <c r="H3" s="483" t="str">
        <f>Introduction!B5</f>
        <v>Droit de Renan</v>
      </c>
      <c r="I3" s="483"/>
      <c r="J3" s="483"/>
      <c r="L3" s="227" t="s">
        <v>263</v>
      </c>
      <c r="M3" s="232" t="s">
        <v>264</v>
      </c>
      <c r="N3" s="233" t="s">
        <v>265</v>
      </c>
    </row>
    <row r="4" spans="1:14" ht="16.5" customHeight="1">
      <c r="A4" s="161" t="s">
        <v>124</v>
      </c>
      <c r="B4" s="161"/>
      <c r="D4" s="307" t="str">
        <f>Introduction!B6</f>
        <v>2  (A + B)</v>
      </c>
      <c r="E4" s="305"/>
      <c r="G4" s="305" t="s">
        <v>480</v>
      </c>
      <c r="H4" s="305"/>
      <c r="I4" s="306">
        <f>Introduction!B7</f>
        <v>0.88</v>
      </c>
      <c r="J4" s="305" t="s">
        <v>481</v>
      </c>
      <c r="L4" s="228"/>
      <c r="M4" s="234" t="s">
        <v>267</v>
      </c>
      <c r="N4" s="235" t="s">
        <v>267</v>
      </c>
    </row>
    <row r="5" spans="1:14" ht="13.8" thickBot="1">
      <c r="A5" s="236" t="s">
        <v>482</v>
      </c>
      <c r="B5" s="236"/>
      <c r="D5" s="479">
        <f>Introduction!B9</f>
        <v>39912</v>
      </c>
      <c r="E5" s="479"/>
      <c r="F5" s="479"/>
      <c r="G5" s="479"/>
      <c r="H5" s="479"/>
      <c r="I5" s="76"/>
      <c r="L5" s="229"/>
      <c r="M5" s="237"/>
      <c r="N5" s="238"/>
    </row>
    <row r="6" spans="1:14" ht="17.25" customHeight="1" thickBot="1">
      <c r="A6" s="161" t="s">
        <v>125</v>
      </c>
      <c r="B6" s="161"/>
      <c r="C6" s="161"/>
      <c r="D6" s="436" t="str">
        <f>Introduction!B10</f>
        <v>PYV</v>
      </c>
      <c r="E6" s="308"/>
      <c r="F6" s="308"/>
      <c r="G6" s="308"/>
      <c r="H6" s="308"/>
      <c r="I6" s="239"/>
    </row>
    <row r="7" spans="1:14" ht="14.4" thickTop="1" thickBot="1">
      <c r="A7" s="239"/>
      <c r="B7" s="239"/>
      <c r="C7" s="239"/>
      <c r="D7" s="239"/>
      <c r="E7" s="239"/>
      <c r="F7" s="309"/>
      <c r="G7" s="484" t="s">
        <v>271</v>
      </c>
      <c r="H7" s="485"/>
      <c r="I7" s="240" t="s">
        <v>272</v>
      </c>
      <c r="J7" s="241"/>
    </row>
    <row r="8" spans="1:14" ht="13.8" thickTop="1">
      <c r="A8" s="486" t="s">
        <v>273</v>
      </c>
      <c r="B8" s="487"/>
      <c r="C8" s="488" t="s">
        <v>274</v>
      </c>
      <c r="D8" s="491" t="s">
        <v>275</v>
      </c>
      <c r="E8" s="492"/>
      <c r="F8" s="106" t="s">
        <v>276</v>
      </c>
      <c r="G8" s="242" t="s">
        <v>277</v>
      </c>
      <c r="H8" s="243" t="s">
        <v>278</v>
      </c>
      <c r="I8" s="192" t="s">
        <v>279</v>
      </c>
      <c r="J8" s="244" t="s">
        <v>428</v>
      </c>
    </row>
    <row r="9" spans="1:14">
      <c r="A9" s="497" t="s">
        <v>280</v>
      </c>
      <c r="B9" s="498"/>
      <c r="C9" s="489"/>
      <c r="D9" s="493"/>
      <c r="E9" s="494"/>
      <c r="F9" s="106" t="s">
        <v>281</v>
      </c>
      <c r="G9" s="110" t="s">
        <v>282</v>
      </c>
      <c r="H9" s="192" t="s">
        <v>283</v>
      </c>
      <c r="I9" s="192" t="s">
        <v>284</v>
      </c>
      <c r="J9" s="245"/>
      <c r="K9" s="231" t="s">
        <v>285</v>
      </c>
    </row>
    <row r="10" spans="1:14" ht="13.8" thickBot="1">
      <c r="A10" s="246" t="s">
        <v>286</v>
      </c>
      <c r="B10" s="247" t="s">
        <v>287</v>
      </c>
      <c r="C10" s="490"/>
      <c r="D10" s="495"/>
      <c r="E10" s="496"/>
      <c r="F10" s="106" t="s">
        <v>281</v>
      </c>
      <c r="G10" s="110" t="s">
        <v>288</v>
      </c>
      <c r="H10" s="192" t="s">
        <v>288</v>
      </c>
      <c r="I10" s="192" t="s">
        <v>289</v>
      </c>
      <c r="J10" s="245"/>
    </row>
    <row r="11" spans="1:14" ht="15" customHeight="1" thickTop="1" thickBot="1">
      <c r="A11" s="248"/>
      <c r="B11" s="248"/>
      <c r="C11" s="248"/>
      <c r="D11" s="249"/>
      <c r="E11" s="250"/>
      <c r="F11" s="499"/>
      <c r="G11" s="499"/>
      <c r="H11" s="499"/>
      <c r="I11" s="499"/>
      <c r="J11" s="500"/>
    </row>
    <row r="12" spans="1:14" ht="15" customHeight="1" thickTop="1" thickBot="1">
      <c r="A12" s="251" t="s">
        <v>290</v>
      </c>
      <c r="B12" s="251"/>
      <c r="C12" s="252"/>
      <c r="D12" s="253"/>
      <c r="E12" s="254"/>
      <c r="F12" s="230"/>
      <c r="G12" s="218">
        <v>12</v>
      </c>
      <c r="H12" s="255">
        <f>100*G12/(100^2+F12^2)^0.5</f>
        <v>12</v>
      </c>
      <c r="I12" s="256" t="e">
        <f>H12/M$4*N$4</f>
        <v>#VALUE!</v>
      </c>
      <c r="J12" s="257"/>
      <c r="K12" s="258">
        <f>400/300*E12</f>
        <v>0</v>
      </c>
      <c r="L12" s="258">
        <f>100/39*H12</f>
        <v>30.769230769230774</v>
      </c>
    </row>
    <row r="13" spans="1:14" ht="15" customHeight="1" thickTop="1" thickBot="1">
      <c r="A13" s="248"/>
      <c r="B13" s="248">
        <v>234</v>
      </c>
      <c r="C13" s="248">
        <v>1</v>
      </c>
      <c r="D13" s="259">
        <v>561496</v>
      </c>
      <c r="E13" s="260">
        <v>220215</v>
      </c>
      <c r="F13" s="499" t="s">
        <v>563</v>
      </c>
      <c r="G13" s="499"/>
      <c r="H13" s="499"/>
      <c r="I13" s="499"/>
      <c r="J13" s="500"/>
    </row>
    <row r="14" spans="1:14" ht="15" customHeight="1" thickTop="1" thickBot="1">
      <c r="A14" s="251" t="s">
        <v>290</v>
      </c>
      <c r="B14" s="251"/>
      <c r="C14" s="252"/>
      <c r="D14" s="261"/>
      <c r="E14" s="254">
        <v>342</v>
      </c>
      <c r="F14" s="230">
        <v>80</v>
      </c>
      <c r="G14" s="218">
        <v>70</v>
      </c>
      <c r="H14" s="255">
        <f>100*G14/(100^2+F14^2)^0.5</f>
        <v>54.660816661012127</v>
      </c>
      <c r="I14" s="256" t="e">
        <f>H14/M$4*N$4</f>
        <v>#VALUE!</v>
      </c>
      <c r="J14" s="257"/>
    </row>
    <row r="15" spans="1:14" ht="15" customHeight="1" thickTop="1" thickBot="1">
      <c r="A15" s="248"/>
      <c r="B15" s="248"/>
      <c r="C15" s="248">
        <v>2</v>
      </c>
      <c r="D15" s="259">
        <v>561455</v>
      </c>
      <c r="E15" s="260">
        <v>220243</v>
      </c>
      <c r="F15" s="501" t="s">
        <v>564</v>
      </c>
      <c r="G15" s="499"/>
      <c r="H15" s="499"/>
      <c r="I15" s="499"/>
      <c r="J15" s="500"/>
    </row>
    <row r="16" spans="1:14" ht="15" customHeight="1" thickTop="1" thickBot="1">
      <c r="A16" s="251" t="s">
        <v>290</v>
      </c>
      <c r="B16" s="251"/>
      <c r="C16" s="252"/>
      <c r="D16" s="261"/>
      <c r="E16" s="254">
        <v>339</v>
      </c>
      <c r="F16" s="230">
        <v>100</v>
      </c>
      <c r="G16" s="218">
        <v>51</v>
      </c>
      <c r="H16" s="255">
        <f>100*G16/(100^2+F16^2)^0.5</f>
        <v>36.062445840513924</v>
      </c>
      <c r="I16" s="256" t="e">
        <f>H16/M$4*N$4</f>
        <v>#VALUE!</v>
      </c>
      <c r="J16" s="257"/>
    </row>
    <row r="17" spans="1:15" ht="15" customHeight="1" thickTop="1" thickBot="1">
      <c r="A17" s="248"/>
      <c r="B17" s="248"/>
      <c r="C17" s="248">
        <v>3</v>
      </c>
      <c r="D17" s="259">
        <v>561434</v>
      </c>
      <c r="E17" s="260">
        <v>220266</v>
      </c>
      <c r="F17" s="499"/>
      <c r="G17" s="499"/>
      <c r="H17" s="499"/>
      <c r="I17" s="499"/>
      <c r="J17" s="500"/>
    </row>
    <row r="18" spans="1:15" ht="15" customHeight="1" thickTop="1" thickBot="1">
      <c r="A18" s="417" t="s">
        <v>290</v>
      </c>
      <c r="B18" s="417"/>
      <c r="C18" s="418"/>
      <c r="D18" s="419"/>
      <c r="E18" s="420">
        <v>341</v>
      </c>
      <c r="F18" s="421">
        <v>60</v>
      </c>
      <c r="G18" s="422">
        <v>26</v>
      </c>
      <c r="H18" s="423">
        <f>100*G18/(100^2+F18^2)^0.5</f>
        <v>22.294816068526149</v>
      </c>
      <c r="I18" s="424" t="e">
        <f>H18/M$4*N$4</f>
        <v>#VALUE!</v>
      </c>
      <c r="J18" s="425"/>
    </row>
    <row r="19" spans="1:15" ht="15" customHeight="1" thickTop="1" thickBot="1">
      <c r="A19" s="248"/>
      <c r="B19" s="248"/>
      <c r="C19" s="248">
        <v>4</v>
      </c>
      <c r="D19" s="259">
        <v>561422</v>
      </c>
      <c r="E19" s="260">
        <v>220282</v>
      </c>
      <c r="F19" s="499" t="s">
        <v>565</v>
      </c>
      <c r="G19" s="499"/>
      <c r="H19" s="499"/>
      <c r="I19" s="499"/>
      <c r="J19" s="500"/>
    </row>
    <row r="20" spans="1:15" ht="15" customHeight="1" thickTop="1" thickBot="1">
      <c r="A20" s="251" t="s">
        <v>290</v>
      </c>
      <c r="B20" s="251"/>
      <c r="C20" s="252"/>
      <c r="D20" s="261"/>
      <c r="E20" s="254">
        <v>28</v>
      </c>
      <c r="F20" s="230">
        <v>0</v>
      </c>
      <c r="G20" s="218">
        <v>19</v>
      </c>
      <c r="H20" s="255">
        <f>100*G20/(100^2+F20^2)^0.5</f>
        <v>19</v>
      </c>
      <c r="I20" s="256" t="e">
        <f>H20/M$4*N$4</f>
        <v>#VALUE!</v>
      </c>
      <c r="J20" s="257" t="s">
        <v>566</v>
      </c>
    </row>
    <row r="21" spans="1:15" ht="15" customHeight="1" thickTop="1" thickBot="1">
      <c r="A21" s="248"/>
      <c r="B21" s="248"/>
      <c r="C21" s="248">
        <v>5</v>
      </c>
      <c r="D21" s="259">
        <v>561420</v>
      </c>
      <c r="E21" s="260">
        <v>220302</v>
      </c>
      <c r="F21" s="499" t="s">
        <v>567</v>
      </c>
      <c r="G21" s="499"/>
      <c r="H21" s="499"/>
      <c r="I21" s="499"/>
      <c r="J21" s="500"/>
    </row>
    <row r="22" spans="1:15" ht="15" customHeight="1" thickTop="1" thickBot="1">
      <c r="A22" s="251" t="s">
        <v>290</v>
      </c>
      <c r="B22" s="251"/>
      <c r="C22" s="252"/>
      <c r="D22" s="261"/>
      <c r="E22" s="254"/>
      <c r="F22" s="230"/>
      <c r="G22" s="218"/>
      <c r="H22" s="255">
        <f>100*G22/(100^2+F22^2)^0.5</f>
        <v>0</v>
      </c>
      <c r="I22" s="256" t="e">
        <f>H22/M$4*N$4</f>
        <v>#VALUE!</v>
      </c>
      <c r="J22" s="257"/>
      <c r="L22" s="262" t="s">
        <v>291</v>
      </c>
      <c r="M22" s="263"/>
      <c r="N22" s="264">
        <v>20</v>
      </c>
      <c r="O22" s="265" t="s">
        <v>292</v>
      </c>
    </row>
    <row r="23" spans="1:15" ht="15" customHeight="1" thickTop="1" thickBot="1">
      <c r="A23" s="248"/>
      <c r="B23" s="248"/>
      <c r="C23" s="248">
        <v>6</v>
      </c>
      <c r="D23" s="259">
        <v>561381</v>
      </c>
      <c r="E23" s="260">
        <v>220238</v>
      </c>
      <c r="F23" s="499" t="s">
        <v>568</v>
      </c>
      <c r="G23" s="499"/>
      <c r="H23" s="499"/>
      <c r="I23" s="499"/>
      <c r="J23" s="500"/>
      <c r="L23" s="266" t="s">
        <v>293</v>
      </c>
      <c r="M23" s="267"/>
      <c r="N23" s="268">
        <v>20</v>
      </c>
      <c r="O23" s="269" t="s">
        <v>486</v>
      </c>
    </row>
    <row r="24" spans="1:15" ht="15" customHeight="1" thickTop="1" thickBot="1">
      <c r="A24" s="251" t="s">
        <v>290</v>
      </c>
      <c r="B24" s="251"/>
      <c r="C24" s="252"/>
      <c r="D24" s="261"/>
      <c r="E24" s="254">
        <v>142</v>
      </c>
      <c r="F24" s="230">
        <v>70</v>
      </c>
      <c r="G24" s="218">
        <v>41</v>
      </c>
      <c r="H24" s="255">
        <f>100*G24/(100^2+F24^2)^0.5</f>
        <v>33.588508741280663</v>
      </c>
      <c r="I24" s="270"/>
      <c r="J24" s="257"/>
      <c r="L24" s="271"/>
      <c r="M24" s="272"/>
      <c r="N24" s="273"/>
      <c r="O24" s="274"/>
    </row>
    <row r="25" spans="1:15" ht="15" customHeight="1" thickTop="1" thickBot="1">
      <c r="A25" s="248"/>
      <c r="B25" s="248"/>
      <c r="C25" s="248">
        <v>7</v>
      </c>
      <c r="D25" s="259"/>
      <c r="E25" s="260"/>
      <c r="F25" s="499"/>
      <c r="G25" s="499"/>
      <c r="H25" s="499"/>
      <c r="I25" s="499"/>
      <c r="J25" s="500"/>
      <c r="L25" s="275" t="s">
        <v>294</v>
      </c>
      <c r="M25" s="276"/>
      <c r="N25" s="277">
        <f>100*N23/(100^2+N22^2)^0.5</f>
        <v>19.611613513818405</v>
      </c>
      <c r="O25" s="278" t="s">
        <v>486</v>
      </c>
    </row>
    <row r="26" spans="1:15" ht="15" customHeight="1" thickTop="1" thickBot="1">
      <c r="A26" s="251" t="s">
        <v>290</v>
      </c>
      <c r="B26" s="251"/>
      <c r="C26" s="252"/>
      <c r="D26" s="261"/>
      <c r="E26" s="254">
        <v>142</v>
      </c>
      <c r="F26" s="230">
        <v>115</v>
      </c>
      <c r="G26" s="218">
        <v>13</v>
      </c>
      <c r="H26" s="255">
        <f>100*G26/(100^2+F26^2)^0.5</f>
        <v>8.5303232940222262</v>
      </c>
      <c r="I26" s="256" t="e">
        <f>H26/M$4*N$4</f>
        <v>#VALUE!</v>
      </c>
      <c r="J26" s="257" t="s">
        <v>569</v>
      </c>
    </row>
    <row r="27" spans="1:15" ht="15" customHeight="1" thickTop="1" thickBot="1">
      <c r="A27" s="248"/>
      <c r="B27" s="248"/>
      <c r="C27" s="248">
        <v>8</v>
      </c>
      <c r="D27" s="259"/>
      <c r="E27" s="260"/>
      <c r="F27" s="499"/>
      <c r="G27" s="499"/>
      <c r="H27" s="499"/>
      <c r="I27" s="499"/>
      <c r="J27" s="500"/>
    </row>
    <row r="28" spans="1:15" ht="15" customHeight="1" thickTop="1" thickBot="1">
      <c r="A28" s="251" t="s">
        <v>290</v>
      </c>
      <c r="B28" s="251"/>
      <c r="C28" s="252"/>
      <c r="D28" s="261"/>
      <c r="E28" s="254"/>
      <c r="F28" s="230"/>
      <c r="G28" s="218"/>
      <c r="H28" s="255">
        <f>100*G28/(100^2+F28^2)^0.5</f>
        <v>0</v>
      </c>
      <c r="I28" s="256" t="e">
        <f>H28/M$4*N$4</f>
        <v>#VALUE!</v>
      </c>
      <c r="J28" s="257"/>
    </row>
    <row r="29" spans="1:15" ht="15" customHeight="1" thickTop="1" thickBot="1">
      <c r="A29" s="248"/>
      <c r="B29" s="248"/>
      <c r="C29" s="248">
        <v>9</v>
      </c>
      <c r="D29" s="259">
        <v>561417</v>
      </c>
      <c r="E29" s="260">
        <v>220195</v>
      </c>
      <c r="F29" s="502"/>
      <c r="G29" s="502"/>
      <c r="H29" s="502"/>
      <c r="I29" s="502"/>
      <c r="J29" s="503"/>
    </row>
    <row r="30" spans="1:15" ht="15" customHeight="1" thickTop="1" thickBot="1">
      <c r="A30" s="251" t="s">
        <v>290</v>
      </c>
      <c r="B30" s="251"/>
      <c r="C30" s="252"/>
      <c r="D30" s="261"/>
      <c r="E30" s="254"/>
      <c r="F30" s="279"/>
      <c r="G30" s="218"/>
      <c r="H30" s="255">
        <f>100*G30/(100^2+F30^2)^0.5</f>
        <v>0</v>
      </c>
      <c r="I30" s="256" t="e">
        <f>H30/M$4*N$4</f>
        <v>#VALUE!</v>
      </c>
      <c r="J30" s="257"/>
    </row>
    <row r="31" spans="1:15" ht="15" customHeight="1" thickTop="1" thickBot="1">
      <c r="A31" s="248"/>
      <c r="B31" s="248"/>
      <c r="C31" s="248">
        <v>10</v>
      </c>
      <c r="D31" s="259">
        <v>561468</v>
      </c>
      <c r="E31" s="260">
        <v>220162</v>
      </c>
      <c r="F31" s="504" t="s">
        <v>570</v>
      </c>
      <c r="G31" s="499"/>
      <c r="H31" s="499"/>
      <c r="I31" s="499"/>
      <c r="J31" s="500"/>
    </row>
    <row r="32" spans="1:15" ht="15" customHeight="1" thickTop="1" thickBot="1">
      <c r="A32" s="251" t="s">
        <v>290</v>
      </c>
      <c r="B32" s="251"/>
      <c r="C32" s="252"/>
      <c r="D32" s="261"/>
      <c r="E32" s="254">
        <v>40</v>
      </c>
      <c r="F32" s="279">
        <v>0</v>
      </c>
      <c r="G32" s="218">
        <v>60</v>
      </c>
      <c r="H32" s="255">
        <f>100*G32/(100^2+F32^2)^0.5</f>
        <v>60</v>
      </c>
      <c r="I32" s="256" t="e">
        <f>H32/M$4*N$4</f>
        <v>#VALUE!</v>
      </c>
      <c r="J32" s="257" t="s">
        <v>571</v>
      </c>
    </row>
    <row r="33" spans="1:10" ht="15" customHeight="1" thickTop="1" thickBot="1">
      <c r="A33" s="248"/>
      <c r="B33" s="248"/>
      <c r="C33" s="248">
        <v>1</v>
      </c>
      <c r="D33" s="259"/>
      <c r="E33" s="260"/>
      <c r="F33" s="499" t="s">
        <v>572</v>
      </c>
      <c r="G33" s="499"/>
      <c r="H33" s="499"/>
      <c r="I33" s="499"/>
      <c r="J33" s="500"/>
    </row>
    <row r="34" spans="1:10" ht="15" customHeight="1" thickTop="1" thickBot="1">
      <c r="A34" s="251" t="s">
        <v>290</v>
      </c>
      <c r="B34" s="251"/>
      <c r="C34" s="252"/>
      <c r="D34" s="261"/>
      <c r="E34" s="420">
        <v>142</v>
      </c>
      <c r="F34" s="279">
        <v>55</v>
      </c>
      <c r="G34" s="218">
        <v>53</v>
      </c>
      <c r="H34" s="255">
        <f>100*G34/(100^2+F34^2)^0.5</f>
        <v>46.439443159862293</v>
      </c>
      <c r="I34" s="256" t="e">
        <f>H34/M$4*N$4</f>
        <v>#VALUE!</v>
      </c>
      <c r="J34" s="257"/>
    </row>
    <row r="35" spans="1:10" ht="15" customHeight="1" thickTop="1" thickBot="1">
      <c r="A35" s="248"/>
      <c r="B35" s="248"/>
      <c r="C35" s="248">
        <v>11</v>
      </c>
      <c r="D35" s="259">
        <v>561534</v>
      </c>
      <c r="E35" s="260">
        <v>220183</v>
      </c>
      <c r="F35" s="504" t="s">
        <v>573</v>
      </c>
      <c r="G35" s="499"/>
      <c r="H35" s="499"/>
      <c r="I35" s="499"/>
      <c r="J35" s="500"/>
    </row>
    <row r="36" spans="1:10" ht="15" customHeight="1" thickTop="1" thickBot="1">
      <c r="A36" s="251" t="s">
        <v>290</v>
      </c>
      <c r="B36" s="251"/>
      <c r="C36" s="252"/>
      <c r="D36" s="261"/>
      <c r="E36" s="254">
        <v>342</v>
      </c>
      <c r="F36" s="279">
        <v>50</v>
      </c>
      <c r="G36" s="218">
        <v>53</v>
      </c>
      <c r="H36" s="255">
        <f>100*G36/(100^2+F36^2)^0.5</f>
        <v>47.404641122995542</v>
      </c>
      <c r="I36" s="256" t="e">
        <f>H36/M$4*N$4</f>
        <v>#VALUE!</v>
      </c>
      <c r="J36" s="257"/>
    </row>
    <row r="37" spans="1:10" ht="15" customHeight="1" thickTop="1" thickBot="1">
      <c r="A37" s="248"/>
      <c r="B37" s="248"/>
      <c r="C37" s="248">
        <v>12</v>
      </c>
      <c r="D37" s="259">
        <v>561510</v>
      </c>
      <c r="E37" s="260">
        <v>220132</v>
      </c>
      <c r="F37" s="504" t="s">
        <v>574</v>
      </c>
      <c r="G37" s="499"/>
      <c r="H37" s="499"/>
      <c r="I37" s="499"/>
      <c r="J37" s="500"/>
    </row>
    <row r="38" spans="1:10" ht="15" customHeight="1" thickTop="1" thickBot="1">
      <c r="A38" s="251" t="s">
        <v>290</v>
      </c>
      <c r="B38" s="251"/>
      <c r="C38" s="252"/>
      <c r="D38" s="261"/>
      <c r="E38" s="254"/>
      <c r="F38" s="279"/>
      <c r="G38" s="218"/>
      <c r="H38" s="255">
        <f>100*G38/(100^2+F38^2)^0.5</f>
        <v>0</v>
      </c>
      <c r="I38" s="256" t="e">
        <f>H38/M$4*N$4</f>
        <v>#VALUE!</v>
      </c>
      <c r="J38" s="257"/>
    </row>
    <row r="39" spans="1:10" ht="15" customHeight="1" thickTop="1" thickBot="1">
      <c r="A39" s="248"/>
      <c r="B39" s="248"/>
      <c r="C39" s="248"/>
      <c r="D39" s="259"/>
      <c r="E39" s="260"/>
      <c r="F39" s="504"/>
      <c r="G39" s="499"/>
      <c r="H39" s="499"/>
      <c r="I39" s="499"/>
      <c r="J39" s="500"/>
    </row>
    <row r="40" spans="1:10" ht="15" customHeight="1" thickTop="1" thickBot="1">
      <c r="A40" s="251" t="s">
        <v>290</v>
      </c>
      <c r="B40" s="251"/>
      <c r="C40" s="252"/>
      <c r="D40" s="261"/>
      <c r="E40" s="254"/>
      <c r="F40" s="279"/>
      <c r="G40" s="218"/>
      <c r="H40" s="255">
        <f>100*G40/(100^2+F40^2)^0.5</f>
        <v>0</v>
      </c>
      <c r="I40" s="256" t="e">
        <f>H40/M$4*N$4</f>
        <v>#VALUE!</v>
      </c>
      <c r="J40" s="257"/>
    </row>
    <row r="41" spans="1:10" ht="15" customHeight="1" thickTop="1" thickBot="1">
      <c r="A41" s="248"/>
      <c r="B41" s="248"/>
      <c r="C41" s="426">
        <v>10</v>
      </c>
      <c r="D41" s="427">
        <v>561468</v>
      </c>
      <c r="E41" s="428">
        <v>220162</v>
      </c>
      <c r="F41" s="505" t="s">
        <v>570</v>
      </c>
      <c r="G41" s="506"/>
      <c r="H41" s="506"/>
      <c r="I41" s="506"/>
      <c r="J41" s="507"/>
    </row>
    <row r="42" spans="1:10" ht="15" customHeight="1" thickTop="1" thickBot="1">
      <c r="A42" s="251" t="s">
        <v>290</v>
      </c>
      <c r="B42" s="251"/>
      <c r="C42" s="429"/>
      <c r="D42" s="430"/>
      <c r="E42" s="420">
        <v>142</v>
      </c>
      <c r="F42" s="431">
        <v>50</v>
      </c>
      <c r="G42" s="422">
        <v>53</v>
      </c>
      <c r="H42" s="432">
        <f>100*G42/(100^2+F42^2)^0.5</f>
        <v>47.404641122995542</v>
      </c>
      <c r="I42" s="433" t="e">
        <f>H42/M$4*N$4</f>
        <v>#VALUE!</v>
      </c>
      <c r="J42" s="425"/>
    </row>
    <row r="43" spans="1:10" ht="15" customHeight="1" thickTop="1" thickBot="1">
      <c r="A43" s="248"/>
      <c r="B43" s="248"/>
      <c r="C43" s="426">
        <v>12</v>
      </c>
      <c r="D43" s="427">
        <v>561510</v>
      </c>
      <c r="E43" s="428">
        <v>220132</v>
      </c>
      <c r="F43" s="505" t="s">
        <v>574</v>
      </c>
      <c r="G43" s="506"/>
      <c r="H43" s="506"/>
      <c r="I43" s="506"/>
      <c r="J43" s="507"/>
    </row>
    <row r="44" spans="1:10" ht="15" customHeight="1" thickTop="1" thickBot="1">
      <c r="A44" s="251" t="s">
        <v>290</v>
      </c>
      <c r="B44" s="251"/>
      <c r="C44" s="252"/>
      <c r="D44" s="261"/>
      <c r="E44" s="254"/>
      <c r="F44" s="279"/>
      <c r="G44" s="218"/>
      <c r="H44" s="255">
        <f>100*G44/(100^2+F44^2)^0.5</f>
        <v>0</v>
      </c>
      <c r="I44" s="256" t="e">
        <f>H44/M$4*N$4</f>
        <v>#VALUE!</v>
      </c>
      <c r="J44" s="257"/>
    </row>
    <row r="45" spans="1:10" ht="15" customHeight="1" thickTop="1" thickBot="1">
      <c r="A45" s="248"/>
      <c r="B45" s="248"/>
      <c r="C45" s="248"/>
      <c r="D45" s="259"/>
      <c r="E45" s="260"/>
      <c r="F45" s="504"/>
      <c r="G45" s="499"/>
      <c r="H45" s="499"/>
      <c r="I45" s="499"/>
      <c r="J45" s="500"/>
    </row>
    <row r="46" spans="1:10" ht="15" customHeight="1" thickTop="1" thickBot="1">
      <c r="A46" s="251" t="s">
        <v>290</v>
      </c>
      <c r="B46" s="251"/>
      <c r="C46" s="252"/>
      <c r="D46" s="261"/>
      <c r="E46" s="254"/>
      <c r="F46" s="279"/>
      <c r="G46" s="218"/>
      <c r="H46" s="255">
        <f>100*G46/(100^2+F46^2)^0.5</f>
        <v>0</v>
      </c>
      <c r="I46" s="256" t="e">
        <f>H46/M$4*N$4</f>
        <v>#VALUE!</v>
      </c>
      <c r="J46" s="257"/>
    </row>
    <row r="47" spans="1:10" ht="15" customHeight="1" thickTop="1" thickBot="1">
      <c r="A47" s="248"/>
      <c r="B47" s="248"/>
      <c r="C47" s="248"/>
      <c r="D47" s="259"/>
      <c r="E47" s="260"/>
      <c r="F47" s="504"/>
      <c r="G47" s="499"/>
      <c r="H47" s="499"/>
      <c r="I47" s="499"/>
      <c r="J47" s="500"/>
    </row>
    <row r="48" spans="1:10" ht="15" customHeight="1" thickTop="1" thickBot="1">
      <c r="A48" s="251" t="s">
        <v>290</v>
      </c>
      <c r="B48" s="251"/>
      <c r="C48" s="252"/>
      <c r="D48" s="261"/>
      <c r="E48" s="254"/>
      <c r="F48" s="279"/>
      <c r="G48" s="218"/>
      <c r="H48" s="255">
        <f>100*G48/(100^2+F48^2)^0.5</f>
        <v>0</v>
      </c>
      <c r="I48" s="256" t="e">
        <f>H48/M$4*N$4</f>
        <v>#VALUE!</v>
      </c>
      <c r="J48" s="257"/>
    </row>
    <row r="49" spans="1:10" ht="15" customHeight="1" thickTop="1" thickBot="1">
      <c r="A49" s="248"/>
      <c r="B49" s="248"/>
      <c r="C49" s="248"/>
      <c r="D49" s="259"/>
      <c r="E49" s="260"/>
      <c r="F49" s="504"/>
      <c r="G49" s="499"/>
      <c r="H49" s="499"/>
      <c r="I49" s="499"/>
      <c r="J49" s="500"/>
    </row>
    <row r="50" spans="1:10" ht="15" customHeight="1" thickTop="1">
      <c r="A50" s="251" t="s">
        <v>290</v>
      </c>
      <c r="B50" s="251"/>
      <c r="C50" s="252"/>
      <c r="D50" s="252"/>
      <c r="E50" s="280"/>
      <c r="F50" s="281"/>
      <c r="G50" s="218"/>
      <c r="H50" s="282">
        <f>100*G50/(100^2+F50^2)^0.5</f>
        <v>0</v>
      </c>
      <c r="I50" s="283" t="e">
        <f>H50/M$4*N$4</f>
        <v>#VALUE!</v>
      </c>
      <c r="J50" s="284"/>
    </row>
    <row r="51" spans="1:10" ht="37.5" customHeight="1"/>
    <row r="52" spans="1:10" ht="5.25" customHeight="1">
      <c r="A52" s="285"/>
      <c r="B52" s="285"/>
      <c r="C52" s="285"/>
      <c r="D52" s="285"/>
      <c r="E52" s="285"/>
      <c r="F52" s="285"/>
      <c r="G52" s="285"/>
      <c r="H52" s="285"/>
      <c r="I52" s="285"/>
      <c r="J52" s="286"/>
    </row>
    <row r="53" spans="1:10" ht="5.25" customHeight="1">
      <c r="A53" s="285"/>
      <c r="B53" s="285"/>
      <c r="C53" s="285"/>
      <c r="D53" s="285"/>
      <c r="E53" s="285"/>
      <c r="F53" s="285"/>
      <c r="G53" s="285"/>
      <c r="H53" s="285"/>
      <c r="I53" s="285"/>
      <c r="J53" s="286"/>
    </row>
    <row r="54" spans="1:10" ht="18" customHeight="1">
      <c r="A54" s="285"/>
      <c r="B54" s="285"/>
      <c r="C54" s="285"/>
      <c r="D54" s="285"/>
      <c r="E54" s="285"/>
      <c r="F54" s="285"/>
      <c r="G54" s="285"/>
      <c r="H54" s="285"/>
      <c r="I54" s="285"/>
      <c r="J54" s="286"/>
    </row>
    <row r="55" spans="1:10" ht="15" customHeight="1">
      <c r="A55" s="285"/>
      <c r="B55" s="285"/>
      <c r="C55" s="285"/>
      <c r="D55" s="285"/>
      <c r="E55" s="285"/>
      <c r="F55" s="285"/>
      <c r="G55" s="285"/>
      <c r="H55" s="285"/>
      <c r="I55" s="285"/>
      <c r="J55" s="286"/>
    </row>
    <row r="56" spans="1:10" ht="5.25" customHeight="1" thickBot="1">
      <c r="A56" s="285"/>
      <c r="B56" s="285"/>
      <c r="C56" s="285"/>
      <c r="D56" s="285"/>
      <c r="E56" s="285"/>
      <c r="F56" s="285"/>
      <c r="G56" s="285"/>
      <c r="H56" s="285"/>
      <c r="I56" s="285"/>
      <c r="J56" s="286"/>
    </row>
    <row r="57" spans="1:10" ht="14.4" thickBot="1">
      <c r="A57" s="508" t="s">
        <v>295</v>
      </c>
      <c r="B57" s="509"/>
      <c r="C57" s="509"/>
      <c r="D57" s="509"/>
      <c r="E57" s="509"/>
      <c r="F57" s="509"/>
      <c r="G57" s="509"/>
      <c r="H57" s="509"/>
      <c r="I57" s="509"/>
      <c r="J57" s="510"/>
    </row>
    <row r="58" spans="1:10" ht="13.8">
      <c r="A58" s="287"/>
      <c r="B58" s="287"/>
      <c r="C58" s="287"/>
      <c r="D58" s="287"/>
      <c r="E58" s="287"/>
      <c r="F58" s="287"/>
      <c r="G58" s="287"/>
      <c r="H58" s="287"/>
      <c r="I58" s="287"/>
      <c r="J58" s="287"/>
    </row>
    <row r="59" spans="1:10" ht="15.6">
      <c r="A59" s="511" t="s">
        <v>296</v>
      </c>
      <c r="B59" s="511"/>
      <c r="C59" s="511"/>
      <c r="D59" s="511"/>
      <c r="E59" s="511"/>
      <c r="F59" s="511"/>
      <c r="G59" s="511"/>
      <c r="H59" s="511"/>
      <c r="I59" s="511"/>
      <c r="J59" s="511"/>
    </row>
    <row r="60" spans="1:10">
      <c r="A60" s="285"/>
      <c r="B60" s="285"/>
      <c r="C60" s="285"/>
      <c r="D60" s="285"/>
      <c r="E60" s="285"/>
      <c r="F60" s="285"/>
      <c r="G60" s="285"/>
      <c r="H60" s="285"/>
      <c r="I60" s="285"/>
      <c r="J60" s="286"/>
    </row>
    <row r="61" spans="1:10" ht="23.1" customHeight="1">
      <c r="A61" s="288" t="s">
        <v>74</v>
      </c>
      <c r="B61" s="288"/>
      <c r="C61" s="285"/>
      <c r="D61" s="512" t="str">
        <f>D3</f>
        <v>Renan</v>
      </c>
      <c r="E61" s="512"/>
      <c r="F61" s="285"/>
      <c r="G61" s="289" t="s">
        <v>262</v>
      </c>
      <c r="H61" s="512" t="str">
        <f>H3</f>
        <v>Droit de Renan</v>
      </c>
      <c r="I61" s="512"/>
      <c r="J61" s="512"/>
    </row>
    <row r="62" spans="1:10" ht="23.1" customHeight="1">
      <c r="A62" s="288" t="s">
        <v>266</v>
      </c>
      <c r="B62" s="288"/>
      <c r="C62" s="285"/>
      <c r="D62" s="514" t="str">
        <f>D4</f>
        <v>2  (A + B)</v>
      </c>
      <c r="E62" s="514"/>
      <c r="F62" s="514"/>
      <c r="G62" s="514"/>
      <c r="H62" s="514"/>
      <c r="I62" s="514"/>
      <c r="J62" s="514"/>
    </row>
    <row r="63" spans="1:10" ht="23.1" customHeight="1">
      <c r="A63" s="290" t="s">
        <v>268</v>
      </c>
      <c r="B63" s="290"/>
      <c r="C63" s="285"/>
      <c r="D63" s="514">
        <f>D5</f>
        <v>39912</v>
      </c>
      <c r="E63" s="514"/>
      <c r="F63" s="514"/>
      <c r="G63" s="514"/>
      <c r="H63" s="514"/>
      <c r="I63" s="289" t="s">
        <v>269</v>
      </c>
      <c r="J63" s="291">
        <f>J5</f>
        <v>0</v>
      </c>
    </row>
    <row r="64" spans="1:10" ht="23.1" customHeight="1">
      <c r="A64" s="288" t="s">
        <v>270</v>
      </c>
      <c r="B64" s="288"/>
      <c r="C64" s="288"/>
      <c r="D64" s="514" t="str">
        <f>D6</f>
        <v>PYV</v>
      </c>
      <c r="E64" s="514"/>
      <c r="F64" s="514"/>
      <c r="G64" s="514"/>
      <c r="H64" s="514"/>
      <c r="I64" s="292"/>
      <c r="J64" s="286"/>
    </row>
    <row r="65" spans="1:10" ht="13.8" thickBot="1">
      <c r="A65" s="293"/>
      <c r="B65" s="293"/>
      <c r="C65" s="293"/>
      <c r="D65" s="293"/>
      <c r="E65" s="293"/>
      <c r="F65" s="293"/>
      <c r="G65" s="513"/>
      <c r="H65" s="513"/>
      <c r="I65" s="294"/>
      <c r="J65" s="295"/>
    </row>
    <row r="66" spans="1:10" ht="13.8" thickTop="1">
      <c r="A66" s="536" t="s">
        <v>273</v>
      </c>
      <c r="B66" s="537"/>
      <c r="C66" s="296" t="s">
        <v>297</v>
      </c>
      <c r="D66" s="515" t="s">
        <v>298</v>
      </c>
      <c r="E66" s="516"/>
      <c r="F66" s="521" t="s">
        <v>428</v>
      </c>
      <c r="G66" s="522"/>
      <c r="H66" s="522"/>
      <c r="I66" s="522"/>
      <c r="J66" s="523"/>
    </row>
    <row r="67" spans="1:10">
      <c r="A67" s="538" t="s">
        <v>280</v>
      </c>
      <c r="B67" s="539"/>
      <c r="C67" s="298" t="s">
        <v>299</v>
      </c>
      <c r="D67" s="517"/>
      <c r="E67" s="518"/>
      <c r="F67" s="524"/>
      <c r="G67" s="525"/>
      <c r="H67" s="525"/>
      <c r="I67" s="525"/>
      <c r="J67" s="526"/>
    </row>
    <row r="68" spans="1:10" ht="13.8" thickBot="1">
      <c r="A68" s="299" t="str">
        <f>A10</f>
        <v>Autre</v>
      </c>
      <c r="B68" s="297" t="str">
        <f>B10</f>
        <v>PYV</v>
      </c>
      <c r="C68" s="292"/>
      <c r="D68" s="519"/>
      <c r="E68" s="520"/>
      <c r="F68" s="527"/>
      <c r="G68" s="528"/>
      <c r="H68" s="528"/>
      <c r="I68" s="528"/>
      <c r="J68" s="529"/>
    </row>
    <row r="69" spans="1:10" ht="23.1" customHeight="1" thickTop="1" thickBot="1">
      <c r="A69" s="300">
        <f>A11</f>
        <v>0</v>
      </c>
      <c r="B69" s="301">
        <f>B11</f>
        <v>0</v>
      </c>
      <c r="C69" s="302">
        <f>C11</f>
        <v>0</v>
      </c>
      <c r="D69" s="303">
        <f>D11</f>
        <v>0</v>
      </c>
      <c r="E69" s="303">
        <f>E11</f>
        <v>0</v>
      </c>
      <c r="F69" s="530">
        <f>F11</f>
        <v>0</v>
      </c>
      <c r="G69" s="530"/>
      <c r="H69" s="530"/>
      <c r="I69" s="530"/>
      <c r="J69" s="531"/>
    </row>
    <row r="70" spans="1:10" ht="23.1" customHeight="1" thickTop="1" thickBot="1">
      <c r="A70" s="300">
        <f t="shared" ref="A70:F70" si="0">A13</f>
        <v>0</v>
      </c>
      <c r="B70" s="300">
        <f t="shared" si="0"/>
        <v>234</v>
      </c>
      <c r="C70" s="300">
        <f t="shared" si="0"/>
        <v>1</v>
      </c>
      <c r="D70" s="300">
        <f t="shared" si="0"/>
        <v>561496</v>
      </c>
      <c r="E70" s="300">
        <f t="shared" si="0"/>
        <v>220215</v>
      </c>
      <c r="F70" s="532" t="str">
        <f t="shared" si="0"/>
        <v>Sur le chemin à l'est de la placette</v>
      </c>
      <c r="G70" s="532"/>
      <c r="H70" s="532"/>
      <c r="I70" s="532"/>
      <c r="J70" s="533"/>
    </row>
    <row r="71" spans="1:10" ht="23.1" customHeight="1" thickTop="1" thickBot="1">
      <c r="A71" s="300">
        <f t="shared" ref="A71:F71" si="1">A15</f>
        <v>0</v>
      </c>
      <c r="B71" s="300">
        <f t="shared" si="1"/>
        <v>0</v>
      </c>
      <c r="C71" s="300">
        <f t="shared" si="1"/>
        <v>2</v>
      </c>
      <c r="D71" s="300">
        <f t="shared" si="1"/>
        <v>561455</v>
      </c>
      <c r="E71" s="300">
        <f t="shared" si="1"/>
        <v>220243</v>
      </c>
      <c r="F71" s="532" t="str">
        <f t="shared" si="1"/>
        <v>Photo 2 base de la paroie de rocher</v>
      </c>
      <c r="G71" s="532"/>
      <c r="H71" s="532"/>
      <c r="I71" s="532"/>
      <c r="J71" s="533"/>
    </row>
    <row r="72" spans="1:10" ht="23.1" customHeight="1" thickTop="1" thickBot="1">
      <c r="A72" s="300">
        <f t="shared" ref="A72:F72" si="2">A17</f>
        <v>0</v>
      </c>
      <c r="B72" s="300">
        <f t="shared" si="2"/>
        <v>0</v>
      </c>
      <c r="C72" s="300">
        <f t="shared" si="2"/>
        <v>3</v>
      </c>
      <c r="D72" s="300">
        <f t="shared" si="2"/>
        <v>561434</v>
      </c>
      <c r="E72" s="300">
        <f t="shared" si="2"/>
        <v>220266</v>
      </c>
      <c r="F72" s="532">
        <f t="shared" si="2"/>
        <v>0</v>
      </c>
      <c r="G72" s="532"/>
      <c r="H72" s="532"/>
      <c r="I72" s="532"/>
      <c r="J72" s="533"/>
    </row>
    <row r="73" spans="1:10" ht="23.1" customHeight="1" thickTop="1" thickBot="1">
      <c r="A73" s="300">
        <f t="shared" ref="A73:F73" si="3">A19</f>
        <v>0</v>
      </c>
      <c r="B73" s="300">
        <f t="shared" si="3"/>
        <v>0</v>
      </c>
      <c r="C73" s="300">
        <f t="shared" si="3"/>
        <v>4</v>
      </c>
      <c r="D73" s="300">
        <f t="shared" si="3"/>
        <v>561422</v>
      </c>
      <c r="E73" s="300">
        <f t="shared" si="3"/>
        <v>220282</v>
      </c>
      <c r="F73" s="532" t="str">
        <f t="shared" si="3"/>
        <v>Haut Est photo 1</v>
      </c>
      <c r="G73" s="532"/>
      <c r="H73" s="532"/>
      <c r="I73" s="532"/>
      <c r="J73" s="533"/>
    </row>
    <row r="74" spans="1:10" ht="23.1" customHeight="1" thickTop="1" thickBot="1">
      <c r="A74" s="300">
        <f t="shared" ref="A74:F74" si="4">A21</f>
        <v>0</v>
      </c>
      <c r="B74" s="300">
        <f t="shared" si="4"/>
        <v>0</v>
      </c>
      <c r="C74" s="300">
        <f t="shared" si="4"/>
        <v>5</v>
      </c>
      <c r="D74" s="300">
        <f t="shared" si="4"/>
        <v>561420</v>
      </c>
      <c r="E74" s="300">
        <f t="shared" si="4"/>
        <v>220302</v>
      </c>
      <c r="F74" s="532" t="str">
        <f t="shared" si="4"/>
        <v>Assurage du point Est no 4. La limite fait un angle</v>
      </c>
      <c r="G74" s="532"/>
      <c r="H74" s="532"/>
      <c r="I74" s="532"/>
      <c r="J74" s="533"/>
    </row>
    <row r="75" spans="1:10" ht="23.1" customHeight="1" thickTop="1" thickBot="1">
      <c r="A75" s="300">
        <f t="shared" ref="A75:F75" si="5">A23</f>
        <v>0</v>
      </c>
      <c r="B75" s="300">
        <f t="shared" si="5"/>
        <v>0</v>
      </c>
      <c r="C75" s="300">
        <f t="shared" si="5"/>
        <v>6</v>
      </c>
      <c r="D75" s="300">
        <f t="shared" si="5"/>
        <v>561381</v>
      </c>
      <c r="E75" s="300">
        <f t="shared" si="5"/>
        <v>220238</v>
      </c>
      <c r="F75" s="532" t="str">
        <f t="shared" si="5"/>
        <v>Haut Ouest</v>
      </c>
      <c r="G75" s="532"/>
      <c r="H75" s="532"/>
      <c r="I75" s="532"/>
      <c r="J75" s="533"/>
    </row>
    <row r="76" spans="1:10" ht="23.1" customHeight="1" thickTop="1" thickBot="1">
      <c r="A76" s="300">
        <f t="shared" ref="A76:F76" si="6">A25</f>
        <v>0</v>
      </c>
      <c r="B76" s="300">
        <f t="shared" si="6"/>
        <v>0</v>
      </c>
      <c r="C76" s="300">
        <f t="shared" si="6"/>
        <v>7</v>
      </c>
      <c r="D76" s="300">
        <f t="shared" si="6"/>
        <v>0</v>
      </c>
      <c r="E76" s="300">
        <f t="shared" si="6"/>
        <v>0</v>
      </c>
      <c r="F76" s="532">
        <f t="shared" si="6"/>
        <v>0</v>
      </c>
      <c r="G76" s="532"/>
      <c r="H76" s="532"/>
      <c r="I76" s="532"/>
      <c r="J76" s="533"/>
    </row>
    <row r="77" spans="1:10" ht="23.1" customHeight="1" thickTop="1" thickBot="1">
      <c r="A77" s="300">
        <f t="shared" ref="A77:F77" si="7">A27</f>
        <v>0</v>
      </c>
      <c r="B77" s="300">
        <f t="shared" si="7"/>
        <v>0</v>
      </c>
      <c r="C77" s="300">
        <f t="shared" si="7"/>
        <v>8</v>
      </c>
      <c r="D77" s="300">
        <f t="shared" si="7"/>
        <v>0</v>
      </c>
      <c r="E77" s="300">
        <f t="shared" si="7"/>
        <v>0</v>
      </c>
      <c r="F77" s="532">
        <f t="shared" si="7"/>
        <v>0</v>
      </c>
      <c r="G77" s="532"/>
      <c r="H77" s="532"/>
      <c r="I77" s="532"/>
      <c r="J77" s="533"/>
    </row>
    <row r="78" spans="1:10" ht="23.1" customHeight="1" thickTop="1" thickBot="1">
      <c r="A78" s="300">
        <f t="shared" ref="A78:F78" si="8">A29</f>
        <v>0</v>
      </c>
      <c r="B78" s="300">
        <f t="shared" si="8"/>
        <v>0</v>
      </c>
      <c r="C78" s="300">
        <f t="shared" si="8"/>
        <v>9</v>
      </c>
      <c r="D78" s="300">
        <f t="shared" si="8"/>
        <v>561417</v>
      </c>
      <c r="E78" s="300">
        <f t="shared" si="8"/>
        <v>220195</v>
      </c>
      <c r="F78" s="532">
        <f t="shared" si="8"/>
        <v>0</v>
      </c>
      <c r="G78" s="532"/>
      <c r="H78" s="532"/>
      <c r="I78" s="532"/>
      <c r="J78" s="533"/>
    </row>
    <row r="79" spans="1:10" ht="23.1" customHeight="1" thickTop="1" thickBot="1">
      <c r="A79" s="300">
        <f t="shared" ref="A79:F79" si="9">A31</f>
        <v>0</v>
      </c>
      <c r="B79" s="300">
        <f t="shared" si="9"/>
        <v>0</v>
      </c>
      <c r="C79" s="300">
        <f t="shared" si="9"/>
        <v>10</v>
      </c>
      <c r="D79" s="300">
        <f t="shared" si="9"/>
        <v>561468</v>
      </c>
      <c r="E79" s="300">
        <f t="shared" si="9"/>
        <v>220162</v>
      </c>
      <c r="F79" s="532" t="str">
        <f t="shared" si="9"/>
        <v>Sur le chemin à l'ouest de la placette</v>
      </c>
      <c r="G79" s="532"/>
      <c r="H79" s="532"/>
      <c r="I79" s="532"/>
      <c r="J79" s="533"/>
    </row>
    <row r="80" spans="1:10" ht="23.1" customHeight="1" thickTop="1" thickBot="1">
      <c r="A80" s="300">
        <f t="shared" ref="A80:F80" si="10">A33</f>
        <v>0</v>
      </c>
      <c r="B80" s="300">
        <f t="shared" si="10"/>
        <v>0</v>
      </c>
      <c r="C80" s="300">
        <f t="shared" si="10"/>
        <v>1</v>
      </c>
      <c r="D80" s="300">
        <f t="shared" si="10"/>
        <v>0</v>
      </c>
      <c r="E80" s="300">
        <f t="shared" si="10"/>
        <v>0</v>
      </c>
      <c r="F80" s="532" t="str">
        <f t="shared" si="10"/>
        <v>Sur le chemin à l'est de la placette, photo 3</v>
      </c>
      <c r="G80" s="532"/>
      <c r="H80" s="532"/>
      <c r="I80" s="532"/>
      <c r="J80" s="533"/>
    </row>
    <row r="81" spans="1:10" ht="23.1" customHeight="1" thickTop="1" thickBot="1">
      <c r="A81" s="300">
        <f t="shared" ref="A81:F81" si="11">A35</f>
        <v>0</v>
      </c>
      <c r="B81" s="300">
        <f t="shared" si="11"/>
        <v>0</v>
      </c>
      <c r="C81" s="300">
        <f t="shared" si="11"/>
        <v>11</v>
      </c>
      <c r="D81" s="300">
        <f t="shared" si="11"/>
        <v>561534</v>
      </c>
      <c r="E81" s="300">
        <f t="shared" si="11"/>
        <v>220183</v>
      </c>
      <c r="F81" s="532" t="str">
        <f t="shared" si="11"/>
        <v>Barrière pâturage, bas est de la parcelle, photo 4</v>
      </c>
      <c r="G81" s="532"/>
      <c r="H81" s="532"/>
      <c r="I81" s="532"/>
      <c r="J81" s="533"/>
    </row>
    <row r="82" spans="1:10" ht="23.1" customHeight="1" thickTop="1" thickBot="1">
      <c r="A82" s="300">
        <f t="shared" ref="A82:F82" si="12">A37</f>
        <v>0</v>
      </c>
      <c r="B82" s="300">
        <f t="shared" si="12"/>
        <v>0</v>
      </c>
      <c r="C82" s="300">
        <f t="shared" si="12"/>
        <v>12</v>
      </c>
      <c r="D82" s="300">
        <f t="shared" si="12"/>
        <v>561510</v>
      </c>
      <c r="E82" s="300">
        <f t="shared" si="12"/>
        <v>220132</v>
      </c>
      <c r="F82" s="532" t="str">
        <f t="shared" si="12"/>
        <v>Bas ouest</v>
      </c>
      <c r="G82" s="532"/>
      <c r="H82" s="532"/>
      <c r="I82" s="532"/>
      <c r="J82" s="533"/>
    </row>
    <row r="83" spans="1:10" ht="23.1" customHeight="1" thickTop="1" thickBot="1">
      <c r="A83" s="300">
        <f t="shared" ref="A83:F83" si="13">A39</f>
        <v>0</v>
      </c>
      <c r="B83" s="300">
        <f t="shared" si="13"/>
        <v>0</v>
      </c>
      <c r="C83" s="300">
        <f t="shared" si="13"/>
        <v>0</v>
      </c>
      <c r="D83" s="300">
        <f t="shared" si="13"/>
        <v>0</v>
      </c>
      <c r="E83" s="300">
        <f t="shared" si="13"/>
        <v>0</v>
      </c>
      <c r="F83" s="532">
        <f t="shared" si="13"/>
        <v>0</v>
      </c>
      <c r="G83" s="532"/>
      <c r="H83" s="532"/>
      <c r="I83" s="532"/>
      <c r="J83" s="533"/>
    </row>
    <row r="84" spans="1:10" ht="23.1" customHeight="1" thickTop="1" thickBot="1">
      <c r="A84" s="300">
        <f t="shared" ref="A84:F84" si="14">A41</f>
        <v>0</v>
      </c>
      <c r="B84" s="300">
        <f t="shared" si="14"/>
        <v>0</v>
      </c>
      <c r="C84" s="300">
        <f t="shared" si="14"/>
        <v>10</v>
      </c>
      <c r="D84" s="300">
        <f t="shared" si="14"/>
        <v>561468</v>
      </c>
      <c r="E84" s="300">
        <f t="shared" si="14"/>
        <v>220162</v>
      </c>
      <c r="F84" s="532" t="str">
        <f t="shared" si="14"/>
        <v>Sur le chemin à l'ouest de la placette</v>
      </c>
      <c r="G84" s="532"/>
      <c r="H84" s="532"/>
      <c r="I84" s="532"/>
      <c r="J84" s="533"/>
    </row>
    <row r="85" spans="1:10" ht="23.1" customHeight="1" thickTop="1" thickBot="1">
      <c r="A85" s="300">
        <f t="shared" ref="A85:F85" si="15">A43</f>
        <v>0</v>
      </c>
      <c r="B85" s="300">
        <f t="shared" si="15"/>
        <v>0</v>
      </c>
      <c r="C85" s="300">
        <f t="shared" si="15"/>
        <v>12</v>
      </c>
      <c r="D85" s="300">
        <f t="shared" si="15"/>
        <v>561510</v>
      </c>
      <c r="E85" s="300">
        <f t="shared" si="15"/>
        <v>220132</v>
      </c>
      <c r="F85" s="532" t="str">
        <f t="shared" si="15"/>
        <v>Bas ouest</v>
      </c>
      <c r="G85" s="532"/>
      <c r="H85" s="532"/>
      <c r="I85" s="532"/>
      <c r="J85" s="533"/>
    </row>
    <row r="86" spans="1:10" ht="23.1" customHeight="1" thickTop="1" thickBot="1">
      <c r="A86" s="300">
        <f t="shared" ref="A86:F86" si="16">A45</f>
        <v>0</v>
      </c>
      <c r="B86" s="300">
        <f t="shared" si="16"/>
        <v>0</v>
      </c>
      <c r="C86" s="300">
        <f t="shared" si="16"/>
        <v>0</v>
      </c>
      <c r="D86" s="300">
        <f t="shared" si="16"/>
        <v>0</v>
      </c>
      <c r="E86" s="300">
        <f t="shared" si="16"/>
        <v>0</v>
      </c>
      <c r="F86" s="532">
        <f t="shared" si="16"/>
        <v>0</v>
      </c>
      <c r="G86" s="532"/>
      <c r="H86" s="532"/>
      <c r="I86" s="532"/>
      <c r="J86" s="533"/>
    </row>
    <row r="87" spans="1:10" ht="23.1" customHeight="1" thickTop="1" thickBot="1">
      <c r="A87" s="300">
        <f t="shared" ref="A87:F87" si="17">A47</f>
        <v>0</v>
      </c>
      <c r="B87" s="300">
        <f t="shared" si="17"/>
        <v>0</v>
      </c>
      <c r="C87" s="300">
        <f t="shared" si="17"/>
        <v>0</v>
      </c>
      <c r="D87" s="300">
        <f t="shared" si="17"/>
        <v>0</v>
      </c>
      <c r="E87" s="300">
        <f t="shared" si="17"/>
        <v>0</v>
      </c>
      <c r="F87" s="532">
        <f t="shared" si="17"/>
        <v>0</v>
      </c>
      <c r="G87" s="532"/>
      <c r="H87" s="532"/>
      <c r="I87" s="532"/>
      <c r="J87" s="533"/>
    </row>
    <row r="88" spans="1:10" ht="23.1" customHeight="1" thickTop="1" thickBot="1">
      <c r="A88" s="300">
        <f t="shared" ref="A88:F88" si="18">A49</f>
        <v>0</v>
      </c>
      <c r="B88" s="300">
        <f t="shared" si="18"/>
        <v>0</v>
      </c>
      <c r="C88" s="300">
        <f t="shared" si="18"/>
        <v>0</v>
      </c>
      <c r="D88" s="300">
        <f t="shared" si="18"/>
        <v>0</v>
      </c>
      <c r="E88" s="300">
        <f t="shared" si="18"/>
        <v>0</v>
      </c>
      <c r="F88" s="534">
        <f t="shared" si="18"/>
        <v>0</v>
      </c>
      <c r="G88" s="534"/>
      <c r="H88" s="534"/>
      <c r="I88" s="534"/>
      <c r="J88" s="535"/>
    </row>
    <row r="89" spans="1:10" ht="13.8" thickTop="1"/>
  </sheetData>
  <mergeCells count="61">
    <mergeCell ref="F87:J87"/>
    <mergeCell ref="F88:J88"/>
    <mergeCell ref="A66:B66"/>
    <mergeCell ref="A67:B67"/>
    <mergeCell ref="F83:J83"/>
    <mergeCell ref="F84:J84"/>
    <mergeCell ref="F85:J85"/>
    <mergeCell ref="F86:J86"/>
    <mergeCell ref="F79:J79"/>
    <mergeCell ref="F80:J80"/>
    <mergeCell ref="F81:J81"/>
    <mergeCell ref="F82:J82"/>
    <mergeCell ref="F75:J75"/>
    <mergeCell ref="F76:J76"/>
    <mergeCell ref="F77:J77"/>
    <mergeCell ref="F78:J78"/>
    <mergeCell ref="F69:J69"/>
    <mergeCell ref="F70:J70"/>
    <mergeCell ref="F71:J71"/>
    <mergeCell ref="F72:J72"/>
    <mergeCell ref="F73:J73"/>
    <mergeCell ref="F74:J74"/>
    <mergeCell ref="G65:H65"/>
    <mergeCell ref="D62:J62"/>
    <mergeCell ref="D63:H63"/>
    <mergeCell ref="D64:H64"/>
    <mergeCell ref="D66:E68"/>
    <mergeCell ref="F66:J68"/>
    <mergeCell ref="F47:J47"/>
    <mergeCell ref="F49:J49"/>
    <mergeCell ref="A57:J57"/>
    <mergeCell ref="A59:J59"/>
    <mergeCell ref="D61:E61"/>
    <mergeCell ref="H61:J61"/>
    <mergeCell ref="F35:J35"/>
    <mergeCell ref="F37:J37"/>
    <mergeCell ref="F39:J39"/>
    <mergeCell ref="F41:J41"/>
    <mergeCell ref="F43:J43"/>
    <mergeCell ref="F45:J45"/>
    <mergeCell ref="F23:J23"/>
    <mergeCell ref="F25:J25"/>
    <mergeCell ref="F27:J27"/>
    <mergeCell ref="F29:J29"/>
    <mergeCell ref="F31:J31"/>
    <mergeCell ref="F33:J33"/>
    <mergeCell ref="F11:J11"/>
    <mergeCell ref="F13:J13"/>
    <mergeCell ref="F15:J15"/>
    <mergeCell ref="F17:J17"/>
    <mergeCell ref="F19:J19"/>
    <mergeCell ref="F21:J21"/>
    <mergeCell ref="D5:H5"/>
    <mergeCell ref="A1:J1"/>
    <mergeCell ref="D3:E3"/>
    <mergeCell ref="H3:J3"/>
    <mergeCell ref="G7:H7"/>
    <mergeCell ref="A8:B8"/>
    <mergeCell ref="C8:C10"/>
    <mergeCell ref="D8:E10"/>
    <mergeCell ref="A9:B9"/>
  </mergeCells>
  <phoneticPr fontId="13" type="noConversion"/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>
    <oddHeader>&amp;L&amp;8&amp;Z&amp;F</oddHeader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indexed="11"/>
  </sheetPr>
  <dimension ref="A1:AM119"/>
  <sheetViews>
    <sheetView showZeros="0" zoomScale="115" workbookViewId="0">
      <selection activeCell="H3" sqref="H3"/>
    </sheetView>
  </sheetViews>
  <sheetFormatPr baseColWidth="10" defaultRowHeight="13.2"/>
  <cols>
    <col min="1" max="1" width="17.109375" customWidth="1"/>
    <col min="2" max="5" width="8.33203125" customWidth="1"/>
    <col min="6" max="7" width="8.5546875" customWidth="1"/>
    <col min="8" max="8" width="14.109375" customWidth="1"/>
    <col min="9" max="13" width="9.5546875" customWidth="1"/>
    <col min="14" max="14" width="9.6640625" customWidth="1"/>
    <col min="16" max="17" width="5.44140625" customWidth="1"/>
    <col min="18" max="21" width="6.6640625" customWidth="1"/>
    <col min="22" max="22" width="5.44140625" customWidth="1"/>
  </cols>
  <sheetData>
    <row r="1" spans="1:39" ht="17.399999999999999">
      <c r="A1" s="91" t="s">
        <v>437</v>
      </c>
      <c r="F1" s="321" t="s">
        <v>74</v>
      </c>
      <c r="G1" s="392" t="str">
        <f>Introduction!B4</f>
        <v>Renan</v>
      </c>
      <c r="H1" s="311"/>
      <c r="K1" s="321" t="s">
        <v>327</v>
      </c>
      <c r="L1" s="397">
        <f>Introduction!B12</f>
        <v>1000</v>
      </c>
      <c r="M1" s="324" t="s">
        <v>486</v>
      </c>
      <c r="N1" s="321" t="s">
        <v>325</v>
      </c>
      <c r="O1" s="322">
        <v>1</v>
      </c>
      <c r="P1" t="s">
        <v>326</v>
      </c>
      <c r="U1" s="324"/>
      <c r="V1" s="8"/>
    </row>
    <row r="2" spans="1:39" ht="4.5" customHeight="1">
      <c r="O2" s="342"/>
      <c r="U2" s="8"/>
      <c r="V2" s="8"/>
    </row>
    <row r="3" spans="1:39" ht="15.6">
      <c r="A3" s="92" t="s">
        <v>438</v>
      </c>
      <c r="B3" s="340" t="str">
        <f>Introduction!B5</f>
        <v>Droit de Renan</v>
      </c>
      <c r="C3" s="341"/>
      <c r="D3" s="341"/>
      <c r="E3" s="341"/>
      <c r="F3" s="341"/>
      <c r="G3" s="341"/>
      <c r="H3" s="341"/>
      <c r="I3" s="6"/>
      <c r="J3" s="321" t="s">
        <v>268</v>
      </c>
      <c r="K3" s="558">
        <f>Introduction!B9</f>
        <v>39912</v>
      </c>
      <c r="L3" s="558"/>
      <c r="N3" s="59" t="s">
        <v>432</v>
      </c>
      <c r="O3" s="440" t="s">
        <v>155</v>
      </c>
      <c r="U3" s="8"/>
      <c r="V3" s="8"/>
      <c r="AF3">
        <v>2</v>
      </c>
    </row>
    <row r="4" spans="1:39" ht="15.6">
      <c r="A4" s="92" t="s">
        <v>417</v>
      </c>
      <c r="B4" s="389">
        <v>0.28000000000000003</v>
      </c>
      <c r="C4" s="396" t="s">
        <v>481</v>
      </c>
      <c r="D4" s="399">
        <f>I98/B4</f>
        <v>351.25000000000006</v>
      </c>
      <c r="E4" s="390" t="s">
        <v>418</v>
      </c>
      <c r="F4" s="391"/>
      <c r="G4" s="412">
        <f>B98/B4</f>
        <v>232.14285714285711</v>
      </c>
      <c r="H4" s="391" t="s">
        <v>501</v>
      </c>
      <c r="I4" s="402">
        <f>10000/G4</f>
        <v>43.07692307692308</v>
      </c>
      <c r="J4" s="324" t="s">
        <v>313</v>
      </c>
      <c r="K4" s="400"/>
      <c r="L4" s="324"/>
      <c r="M4" s="413">
        <f>SQRT(I4)</f>
        <v>6.5633012331389358</v>
      </c>
      <c r="N4" s="157" t="s">
        <v>314</v>
      </c>
      <c r="O4" s="401"/>
      <c r="U4" s="8"/>
      <c r="V4" s="326"/>
    </row>
    <row r="5" spans="1:39" ht="15.6">
      <c r="A5" s="92" t="s">
        <v>440</v>
      </c>
      <c r="B5" s="327" t="s">
        <v>522</v>
      </c>
      <c r="C5" s="327"/>
      <c r="D5" s="304"/>
      <c r="E5" s="304"/>
      <c r="F5" s="304"/>
      <c r="G5" s="304"/>
      <c r="H5" s="304"/>
      <c r="I5" s="311"/>
      <c r="J5" s="328"/>
      <c r="K5" s="313"/>
      <c r="L5" s="314"/>
      <c r="M5" s="304"/>
      <c r="N5" s="304"/>
      <c r="O5" s="304"/>
      <c r="U5" s="8"/>
      <c r="V5" s="326"/>
    </row>
    <row r="6" spans="1:39" ht="15.6">
      <c r="A6" s="434" t="s">
        <v>575</v>
      </c>
      <c r="B6" s="329"/>
      <c r="C6" s="329"/>
      <c r="D6" s="330"/>
      <c r="E6" s="330"/>
      <c r="F6" s="330"/>
      <c r="G6" s="330"/>
      <c r="H6" s="330"/>
      <c r="I6" s="331"/>
      <c r="J6" s="332"/>
      <c r="K6" s="333"/>
      <c r="L6" s="334"/>
      <c r="M6" s="330"/>
      <c r="N6" s="330"/>
      <c r="O6" s="330"/>
      <c r="U6" s="8"/>
      <c r="V6" s="326"/>
    </row>
    <row r="7" spans="1:39" ht="6" customHeight="1" thickBot="1"/>
    <row r="8" spans="1:39" ht="13.8" thickBot="1">
      <c r="A8" s="73"/>
      <c r="B8" s="540" t="s">
        <v>441</v>
      </c>
      <c r="C8" s="541"/>
      <c r="D8" s="541"/>
      <c r="E8" s="541"/>
      <c r="F8" s="541"/>
      <c r="G8" s="542"/>
      <c r="H8" s="93"/>
      <c r="I8" s="561" t="s">
        <v>442</v>
      </c>
      <c r="J8" s="562"/>
      <c r="K8" s="562"/>
      <c r="L8" s="562"/>
      <c r="M8" s="562"/>
      <c r="N8" s="563"/>
      <c r="O8" s="73"/>
      <c r="W8" s="548" t="s">
        <v>443</v>
      </c>
      <c r="X8" s="549"/>
      <c r="Y8" s="549"/>
      <c r="Z8" s="549"/>
      <c r="AA8" s="550"/>
      <c r="AC8" s="543" t="s">
        <v>444</v>
      </c>
      <c r="AD8" s="544"/>
      <c r="AE8" s="544"/>
      <c r="AF8" s="544"/>
      <c r="AG8" s="545"/>
      <c r="AI8" s="543" t="s">
        <v>445</v>
      </c>
      <c r="AJ8" s="544"/>
      <c r="AK8" s="544"/>
      <c r="AL8" s="544"/>
      <c r="AM8" s="545"/>
    </row>
    <row r="9" spans="1:39" ht="13.8" thickBot="1">
      <c r="A9" s="99" t="s">
        <v>446</v>
      </c>
      <c r="B9" s="97" t="s">
        <v>447</v>
      </c>
      <c r="C9" s="97" t="s">
        <v>448</v>
      </c>
      <c r="D9" s="97" t="s">
        <v>361</v>
      </c>
      <c r="E9" s="97"/>
      <c r="F9" s="97"/>
      <c r="G9" s="97" t="s">
        <v>449</v>
      </c>
      <c r="H9" s="98"/>
      <c r="I9" s="335" t="str">
        <f t="shared" ref="I9:N9" si="0">B9</f>
        <v>Ep</v>
      </c>
      <c r="J9" s="310" t="str">
        <f t="shared" si="0"/>
        <v>Sa</v>
      </c>
      <c r="K9" s="310" t="str">
        <f t="shared" si="0"/>
        <v>Secs</v>
      </c>
      <c r="L9" s="310">
        <f t="shared" si="0"/>
        <v>0</v>
      </c>
      <c r="M9" s="310">
        <f t="shared" si="0"/>
        <v>0</v>
      </c>
      <c r="N9" s="184" t="str">
        <f t="shared" si="0"/>
        <v>Aut. R.</v>
      </c>
      <c r="O9" s="184" t="s">
        <v>446</v>
      </c>
      <c r="W9" s="100" t="s">
        <v>450</v>
      </c>
      <c r="X9" s="100" t="s">
        <v>451</v>
      </c>
      <c r="Y9" s="102" t="s">
        <v>452</v>
      </c>
      <c r="Z9" s="101" t="s">
        <v>453</v>
      </c>
      <c r="AA9" s="103" t="s">
        <v>454</v>
      </c>
      <c r="AC9" s="104"/>
      <c r="AD9" s="105"/>
      <c r="AE9" s="94" t="s">
        <v>455</v>
      </c>
      <c r="AF9" s="94" t="s">
        <v>456</v>
      </c>
      <c r="AG9" s="95" t="s">
        <v>457</v>
      </c>
      <c r="AH9" s="8"/>
      <c r="AI9" s="104"/>
      <c r="AJ9" s="105"/>
      <c r="AK9" s="94" t="s">
        <v>458</v>
      </c>
      <c r="AL9" s="94" t="s">
        <v>459</v>
      </c>
      <c r="AM9" s="95" t="s">
        <v>460</v>
      </c>
    </row>
    <row r="10" spans="1:39" ht="3.75" customHeight="1">
      <c r="A10" s="108"/>
      <c r="B10" s="97"/>
      <c r="C10" s="97"/>
      <c r="D10" s="97"/>
      <c r="E10" s="97"/>
      <c r="F10" s="97"/>
      <c r="G10" s="97"/>
      <c r="H10" s="316"/>
      <c r="I10" s="108"/>
      <c r="J10" s="108"/>
      <c r="K10" s="108"/>
      <c r="L10" s="108"/>
      <c r="M10" s="108"/>
      <c r="N10" s="108"/>
      <c r="O10" s="109"/>
      <c r="W10" s="110"/>
      <c r="X10" s="110"/>
      <c r="Y10" s="107"/>
      <c r="Z10" s="107"/>
      <c r="AA10" s="111"/>
      <c r="AC10" s="112"/>
      <c r="AD10" s="8"/>
      <c r="AE10" s="8"/>
      <c r="AF10" s="8"/>
      <c r="AG10" s="113"/>
      <c r="AH10" s="8"/>
      <c r="AI10" s="112"/>
      <c r="AJ10" s="8"/>
      <c r="AK10" s="8"/>
      <c r="AL10" s="8"/>
      <c r="AM10" s="113"/>
    </row>
    <row r="11" spans="1:39">
      <c r="A11" s="365">
        <v>16</v>
      </c>
      <c r="B11" s="114"/>
      <c r="C11" s="114">
        <v>2</v>
      </c>
      <c r="D11" s="114"/>
      <c r="E11" s="114"/>
      <c r="F11" s="114"/>
      <c r="G11" s="114"/>
      <c r="H11" s="317"/>
      <c r="I11" s="115">
        <f>B11*$Z11</f>
        <v>0</v>
      </c>
      <c r="J11" s="115">
        <f t="shared" ref="J11:N15" si="1">C11*$Z11</f>
        <v>0.35</v>
      </c>
      <c r="K11" s="115">
        <f t="shared" si="1"/>
        <v>0</v>
      </c>
      <c r="L11" s="115">
        <f t="shared" si="1"/>
        <v>0</v>
      </c>
      <c r="M11" s="115">
        <f t="shared" si="1"/>
        <v>0</v>
      </c>
      <c r="N11" s="115">
        <f t="shared" si="1"/>
        <v>0</v>
      </c>
      <c r="O11" s="371">
        <f>A11</f>
        <v>16</v>
      </c>
      <c r="P11" s="73"/>
      <c r="Q11" s="73"/>
      <c r="R11" s="73"/>
      <c r="S11" s="73"/>
      <c r="V11">
        <v>16</v>
      </c>
      <c r="W11" s="116">
        <v>0.1</v>
      </c>
      <c r="X11" s="116">
        <f>(W11+Y11)/2</f>
        <v>0.125</v>
      </c>
      <c r="Y11" s="116">
        <v>0.15</v>
      </c>
      <c r="Z11" s="116">
        <f>(Y11+AA11)/2</f>
        <v>0.17499999999999999</v>
      </c>
      <c r="AA11" s="117">
        <v>0.2</v>
      </c>
      <c r="AC11" s="118">
        <v>18</v>
      </c>
      <c r="AD11" s="109">
        <v>1</v>
      </c>
      <c r="AE11" s="119">
        <v>0.16500000000000001</v>
      </c>
      <c r="AF11" s="119">
        <v>0.18099999999999999</v>
      </c>
      <c r="AG11" s="120">
        <v>0.18</v>
      </c>
      <c r="AH11" s="8"/>
      <c r="AI11" s="118">
        <v>18</v>
      </c>
      <c r="AJ11" s="109">
        <v>1</v>
      </c>
      <c r="AK11" s="119">
        <v>0.14799999999999999</v>
      </c>
      <c r="AL11" s="119">
        <v>0.15</v>
      </c>
      <c r="AM11" s="120">
        <v>0.15</v>
      </c>
    </row>
    <row r="12" spans="1:39">
      <c r="A12" s="366">
        <v>18</v>
      </c>
      <c r="B12" s="114">
        <v>4</v>
      </c>
      <c r="C12" s="114"/>
      <c r="D12" s="114">
        <v>4</v>
      </c>
      <c r="E12" s="114"/>
      <c r="F12" s="114"/>
      <c r="G12" s="114"/>
      <c r="H12" s="318"/>
      <c r="I12" s="115">
        <f>B12*$Z12</f>
        <v>1</v>
      </c>
      <c r="J12" s="115">
        <f t="shared" si="1"/>
        <v>0</v>
      </c>
      <c r="K12" s="115">
        <f t="shared" si="1"/>
        <v>1</v>
      </c>
      <c r="L12" s="115">
        <f t="shared" si="1"/>
        <v>0</v>
      </c>
      <c r="M12" s="115">
        <f t="shared" si="1"/>
        <v>0</v>
      </c>
      <c r="N12" s="115">
        <f t="shared" si="1"/>
        <v>0</v>
      </c>
      <c r="O12" s="371">
        <f>A12</f>
        <v>18</v>
      </c>
      <c r="P12" s="73"/>
      <c r="Q12" s="73"/>
      <c r="R12" s="73"/>
      <c r="S12" s="73"/>
      <c r="V12">
        <v>18</v>
      </c>
      <c r="W12" s="122">
        <v>0.15</v>
      </c>
      <c r="X12" s="122">
        <f>(W12+Y12)/2</f>
        <v>0.17499999999999999</v>
      </c>
      <c r="Y12" s="122">
        <v>0.2</v>
      </c>
      <c r="Z12" s="122">
        <f>(Y12+AA12)/2</f>
        <v>0.25</v>
      </c>
      <c r="AA12" s="123">
        <v>0.3</v>
      </c>
      <c r="AC12" s="124">
        <v>22</v>
      </c>
      <c r="AD12" s="121">
        <v>2</v>
      </c>
      <c r="AE12" s="125">
        <v>0.30199999999999999</v>
      </c>
      <c r="AF12" s="125">
        <v>0.33800000000000002</v>
      </c>
      <c r="AG12" s="126">
        <v>0.35</v>
      </c>
      <c r="AH12" s="8"/>
      <c r="AI12" s="124">
        <v>22</v>
      </c>
      <c r="AJ12" s="121">
        <v>2</v>
      </c>
      <c r="AK12" s="125">
        <v>0.26300000000000001</v>
      </c>
      <c r="AL12" s="125">
        <v>0.26900000000000002</v>
      </c>
      <c r="AM12" s="126">
        <v>0.27600000000000002</v>
      </c>
    </row>
    <row r="13" spans="1:39" ht="13.5" customHeight="1">
      <c r="A13" s="366">
        <v>20</v>
      </c>
      <c r="B13" s="114"/>
      <c r="C13" s="114"/>
      <c r="D13" s="114">
        <v>1</v>
      </c>
      <c r="E13" s="114"/>
      <c r="F13" s="114"/>
      <c r="G13" s="114"/>
      <c r="H13" s="318"/>
      <c r="I13" s="115">
        <f>B13*$Z13</f>
        <v>0</v>
      </c>
      <c r="J13" s="115">
        <f t="shared" si="1"/>
        <v>0</v>
      </c>
      <c r="K13" s="115">
        <f t="shared" si="1"/>
        <v>0.32500000000000001</v>
      </c>
      <c r="L13" s="115">
        <f t="shared" si="1"/>
        <v>0</v>
      </c>
      <c r="M13" s="115">
        <f t="shared" si="1"/>
        <v>0</v>
      </c>
      <c r="N13" s="115">
        <f t="shared" si="1"/>
        <v>0</v>
      </c>
      <c r="O13" s="371">
        <f>A13</f>
        <v>20</v>
      </c>
      <c r="P13" s="127"/>
      <c r="Q13" s="127"/>
      <c r="R13" s="127"/>
      <c r="S13" s="127"/>
      <c r="V13">
        <v>20</v>
      </c>
      <c r="W13" s="116">
        <v>0.2</v>
      </c>
      <c r="X13" s="116">
        <f>(W13+Y13)/2</f>
        <v>0.22500000000000001</v>
      </c>
      <c r="Y13" s="116">
        <v>0.25</v>
      </c>
      <c r="Z13" s="116">
        <f>(Y13+AA13)/2</f>
        <v>0.32500000000000001</v>
      </c>
      <c r="AA13" s="117">
        <v>0.4</v>
      </c>
      <c r="AC13" s="124">
        <v>26</v>
      </c>
      <c r="AD13" s="121">
        <v>3</v>
      </c>
      <c r="AE13" s="125">
        <v>0.51800000000000002</v>
      </c>
      <c r="AF13" s="125">
        <v>0.56499999999999995</v>
      </c>
      <c r="AG13" s="126">
        <v>0.60499999999999998</v>
      </c>
      <c r="AH13" s="8"/>
      <c r="AI13" s="124">
        <v>26</v>
      </c>
      <c r="AJ13" s="121">
        <v>3</v>
      </c>
      <c r="AK13" s="125">
        <v>0.45</v>
      </c>
      <c r="AL13" s="125">
        <v>0.45700000000000002</v>
      </c>
      <c r="AM13" s="126">
        <v>0.48</v>
      </c>
    </row>
    <row r="14" spans="1:39">
      <c r="A14" s="366">
        <v>22</v>
      </c>
      <c r="B14" s="114"/>
      <c r="C14" s="114"/>
      <c r="D14" s="114"/>
      <c r="E14" s="114"/>
      <c r="F14" s="114"/>
      <c r="G14" s="114"/>
      <c r="H14" s="318"/>
      <c r="I14" s="115">
        <f>B14*$Z14</f>
        <v>0</v>
      </c>
      <c r="J14" s="115">
        <f t="shared" si="1"/>
        <v>0</v>
      </c>
      <c r="K14" s="115">
        <f t="shared" si="1"/>
        <v>0</v>
      </c>
      <c r="L14" s="115">
        <f t="shared" si="1"/>
        <v>0</v>
      </c>
      <c r="M14" s="115">
        <f t="shared" si="1"/>
        <v>0</v>
      </c>
      <c r="N14" s="115">
        <f t="shared" si="1"/>
        <v>0</v>
      </c>
      <c r="O14" s="371">
        <f>A14</f>
        <v>22</v>
      </c>
      <c r="P14" s="73"/>
      <c r="Q14" s="73"/>
      <c r="R14" s="73"/>
      <c r="S14" s="73"/>
      <c r="V14">
        <v>22</v>
      </c>
      <c r="W14" s="128">
        <v>0.25</v>
      </c>
      <c r="X14" s="128">
        <f>(W14+Y14)/2</f>
        <v>0.27500000000000002</v>
      </c>
      <c r="Y14" s="128">
        <v>0.3</v>
      </c>
      <c r="Z14" s="128">
        <f>(Y14+AA14)/2</f>
        <v>0.4</v>
      </c>
      <c r="AA14" s="129">
        <v>0.5</v>
      </c>
      <c r="AC14" s="130"/>
      <c r="AD14" s="131"/>
      <c r="AE14" s="131"/>
      <c r="AF14" s="131"/>
      <c r="AG14" s="132"/>
      <c r="AH14" s="8"/>
      <c r="AI14" s="130"/>
      <c r="AJ14" s="131"/>
      <c r="AK14" s="131"/>
      <c r="AL14" s="131"/>
      <c r="AM14" s="132"/>
    </row>
    <row r="15" spans="1:39">
      <c r="A15" s="367">
        <v>24</v>
      </c>
      <c r="B15" s="114"/>
      <c r="C15" s="114"/>
      <c r="D15" s="114"/>
      <c r="E15" s="114"/>
      <c r="F15" s="114"/>
      <c r="G15" s="114"/>
      <c r="H15" s="317"/>
      <c r="I15" s="115">
        <f>B15*$Z15</f>
        <v>0</v>
      </c>
      <c r="J15" s="115">
        <f t="shared" si="1"/>
        <v>0</v>
      </c>
      <c r="K15" s="115">
        <f t="shared" si="1"/>
        <v>0</v>
      </c>
      <c r="L15" s="115">
        <f t="shared" si="1"/>
        <v>0</v>
      </c>
      <c r="M15" s="115">
        <f t="shared" si="1"/>
        <v>0</v>
      </c>
      <c r="N15" s="115">
        <f t="shared" si="1"/>
        <v>0</v>
      </c>
      <c r="O15" s="371">
        <f>A15</f>
        <v>24</v>
      </c>
      <c r="P15" s="73"/>
      <c r="Q15" s="73"/>
      <c r="R15" s="73"/>
      <c r="S15" s="73"/>
      <c r="V15">
        <v>24</v>
      </c>
      <c r="W15" s="116">
        <v>0.3</v>
      </c>
      <c r="X15" s="116">
        <f>(W15+Y15)/2</f>
        <v>0.35</v>
      </c>
      <c r="Y15" s="116">
        <v>0.4</v>
      </c>
      <c r="Z15" s="116">
        <f>(Y15+AA15)/2</f>
        <v>0.5</v>
      </c>
      <c r="AA15" s="117">
        <v>0.6</v>
      </c>
      <c r="AC15" s="130"/>
      <c r="AD15" s="131"/>
      <c r="AE15" s="131"/>
      <c r="AF15" s="131"/>
      <c r="AG15" s="132"/>
      <c r="AH15" s="8"/>
      <c r="AI15" s="130"/>
      <c r="AJ15" s="131"/>
      <c r="AK15" s="131"/>
      <c r="AL15" s="131"/>
      <c r="AM15" s="132"/>
    </row>
    <row r="16" spans="1:39" ht="3" customHeight="1" thickBot="1">
      <c r="A16" s="368"/>
      <c r="B16" s="133"/>
      <c r="C16" s="133"/>
      <c r="D16" s="133"/>
      <c r="E16" s="133"/>
      <c r="F16" s="133"/>
      <c r="G16" s="133"/>
      <c r="H16" s="318"/>
      <c r="I16" s="135"/>
      <c r="J16" s="135"/>
      <c r="K16" s="135"/>
      <c r="L16" s="135"/>
      <c r="M16" s="135"/>
      <c r="N16" s="136">
        <f>F16*H16</f>
        <v>0</v>
      </c>
      <c r="O16" s="372">
        <v>24</v>
      </c>
      <c r="P16" s="73"/>
      <c r="Q16" s="73"/>
      <c r="R16" s="73"/>
      <c r="S16" s="73"/>
      <c r="W16" s="134"/>
      <c r="X16" s="134"/>
      <c r="Y16" s="134"/>
      <c r="Z16" s="134"/>
      <c r="AA16" s="137"/>
      <c r="AC16" s="112"/>
      <c r="AD16" s="8"/>
      <c r="AE16" s="8"/>
      <c r="AF16" s="8"/>
      <c r="AG16" s="113"/>
      <c r="AH16" s="8"/>
      <c r="AI16" s="112"/>
      <c r="AJ16" s="8"/>
      <c r="AK16" s="8"/>
      <c r="AL16" s="8"/>
      <c r="AM16" s="113"/>
    </row>
    <row r="17" spans="1:39" ht="2.25" customHeight="1">
      <c r="A17" s="365"/>
      <c r="B17" s="138"/>
      <c r="C17" s="139"/>
      <c r="D17" s="139"/>
      <c r="E17" s="139"/>
      <c r="F17" s="139"/>
      <c r="G17" s="139"/>
      <c r="H17" s="318"/>
      <c r="I17" s="141"/>
      <c r="J17" s="141"/>
      <c r="K17" s="141"/>
      <c r="L17" s="141"/>
      <c r="M17" s="141"/>
      <c r="N17" s="141"/>
      <c r="O17" s="373"/>
      <c r="P17" s="73"/>
      <c r="Q17" s="73"/>
      <c r="R17" s="73"/>
      <c r="S17" s="73"/>
      <c r="W17" s="140"/>
      <c r="X17" s="140"/>
      <c r="Y17" s="140"/>
      <c r="Z17" s="140"/>
      <c r="AA17" s="142"/>
      <c r="AC17" s="112"/>
      <c r="AD17" s="8"/>
      <c r="AE17" s="8"/>
      <c r="AF17" s="8"/>
      <c r="AG17" s="113"/>
      <c r="AH17" s="8"/>
      <c r="AI17" s="112"/>
      <c r="AJ17" s="8"/>
      <c r="AK17" s="8"/>
      <c r="AL17" s="8"/>
      <c r="AM17" s="113"/>
    </row>
    <row r="18" spans="1:39">
      <c r="A18" s="366">
        <v>26</v>
      </c>
      <c r="B18" s="143">
        <v>1</v>
      </c>
      <c r="C18" s="143"/>
      <c r="D18" s="143"/>
      <c r="E18" s="143"/>
      <c r="F18" s="143"/>
      <c r="G18" s="143"/>
      <c r="H18" s="318"/>
      <c r="I18" s="115">
        <f>B18*$Z18</f>
        <v>0.6</v>
      </c>
      <c r="J18" s="115">
        <f t="shared" ref="J18:N33" si="2">C18*$Z18</f>
        <v>0</v>
      </c>
      <c r="K18" s="115">
        <f t="shared" si="2"/>
        <v>0</v>
      </c>
      <c r="L18" s="115">
        <f t="shared" si="2"/>
        <v>0</v>
      </c>
      <c r="M18" s="115">
        <f t="shared" si="2"/>
        <v>0</v>
      </c>
      <c r="N18" s="115">
        <f t="shared" si="2"/>
        <v>0</v>
      </c>
      <c r="O18" s="371">
        <f t="shared" ref="O18:O45" si="3">A18</f>
        <v>26</v>
      </c>
      <c r="P18" s="73"/>
      <c r="Q18" s="73"/>
      <c r="R18" s="73"/>
      <c r="S18" s="73"/>
      <c r="V18">
        <v>26</v>
      </c>
      <c r="W18" s="122">
        <v>0.35</v>
      </c>
      <c r="X18" s="122">
        <f t="shared" ref="X18:X45" si="4">(W18+Y18)/2</f>
        <v>0.42499999999999999</v>
      </c>
      <c r="Y18" s="122">
        <v>0.5</v>
      </c>
      <c r="Z18" s="122">
        <f t="shared" ref="Z18:Z45" si="5">(Y18+AA18)/2</f>
        <v>0.6</v>
      </c>
      <c r="AA18" s="123">
        <v>0.7</v>
      </c>
      <c r="AC18" s="124">
        <v>30</v>
      </c>
      <c r="AD18" s="121">
        <v>4</v>
      </c>
      <c r="AE18" s="125">
        <v>0.71399999999999997</v>
      </c>
      <c r="AF18" s="125">
        <v>0.80900000000000005</v>
      </c>
      <c r="AG18" s="126">
        <v>0.89600000000000002</v>
      </c>
      <c r="AH18" s="8"/>
      <c r="AI18" s="124">
        <v>30</v>
      </c>
      <c r="AJ18" s="121">
        <v>4</v>
      </c>
      <c r="AK18" s="125">
        <v>0.66600000000000004</v>
      </c>
      <c r="AL18" s="125">
        <v>0.72299999999999998</v>
      </c>
      <c r="AM18" s="126">
        <v>0.78500000000000003</v>
      </c>
    </row>
    <row r="19" spans="1:39">
      <c r="A19" s="366">
        <v>28</v>
      </c>
      <c r="B19" s="144"/>
      <c r="C19" s="144"/>
      <c r="D19" s="144"/>
      <c r="E19" s="144"/>
      <c r="F19" s="144"/>
      <c r="G19" s="144"/>
      <c r="H19" s="318"/>
      <c r="I19" s="115">
        <f t="shared" ref="I19:I45" si="6">B19*$Z19</f>
        <v>0</v>
      </c>
      <c r="J19" s="115">
        <f t="shared" si="2"/>
        <v>0</v>
      </c>
      <c r="K19" s="115">
        <f t="shared" si="2"/>
        <v>0</v>
      </c>
      <c r="L19" s="115">
        <f t="shared" si="2"/>
        <v>0</v>
      </c>
      <c r="M19" s="115">
        <f t="shared" si="2"/>
        <v>0</v>
      </c>
      <c r="N19" s="115">
        <f t="shared" si="2"/>
        <v>0</v>
      </c>
      <c r="O19" s="371">
        <f t="shared" si="3"/>
        <v>28</v>
      </c>
      <c r="P19" s="73"/>
      <c r="Q19" s="73"/>
      <c r="R19" s="73"/>
      <c r="S19" s="324"/>
      <c r="V19">
        <v>28</v>
      </c>
      <c r="W19" s="116">
        <v>0.45</v>
      </c>
      <c r="X19" s="116">
        <f t="shared" si="4"/>
        <v>0.52500000000000002</v>
      </c>
      <c r="Y19" s="116">
        <v>0.6</v>
      </c>
      <c r="Z19" s="116">
        <f t="shared" si="5"/>
        <v>0.72499999999999998</v>
      </c>
      <c r="AA19" s="117">
        <v>0.85</v>
      </c>
      <c r="AC19" s="124">
        <v>34</v>
      </c>
      <c r="AD19" s="121">
        <v>5</v>
      </c>
      <c r="AE19" s="125">
        <v>0.93700000000000006</v>
      </c>
      <c r="AF19" s="125">
        <v>1.0840000000000001</v>
      </c>
      <c r="AG19" s="126">
        <v>1.2230000000000001</v>
      </c>
      <c r="AH19" s="8"/>
      <c r="AI19" s="124">
        <v>34</v>
      </c>
      <c r="AJ19" s="121">
        <v>5</v>
      </c>
      <c r="AK19" s="125">
        <v>0.91800000000000004</v>
      </c>
      <c r="AL19" s="125">
        <v>1.0329999999999999</v>
      </c>
      <c r="AM19" s="126">
        <v>1.1519999999999999</v>
      </c>
    </row>
    <row r="20" spans="1:39">
      <c r="A20" s="366">
        <v>30</v>
      </c>
      <c r="B20" s="144"/>
      <c r="C20" s="144"/>
      <c r="D20" s="144"/>
      <c r="E20" s="144"/>
      <c r="F20" s="144"/>
      <c r="G20" s="144"/>
      <c r="H20" s="318"/>
      <c r="I20" s="115">
        <f t="shared" si="6"/>
        <v>0</v>
      </c>
      <c r="J20" s="115">
        <f t="shared" si="2"/>
        <v>0</v>
      </c>
      <c r="K20" s="115">
        <f t="shared" si="2"/>
        <v>0</v>
      </c>
      <c r="L20" s="115">
        <f t="shared" si="2"/>
        <v>0</v>
      </c>
      <c r="M20" s="115">
        <f t="shared" si="2"/>
        <v>0</v>
      </c>
      <c r="N20" s="115">
        <f t="shared" si="2"/>
        <v>0</v>
      </c>
      <c r="O20" s="371">
        <f t="shared" si="3"/>
        <v>30</v>
      </c>
      <c r="P20" s="73"/>
      <c r="Q20" s="73"/>
      <c r="R20" s="73"/>
      <c r="S20" s="73"/>
      <c r="V20">
        <v>30</v>
      </c>
      <c r="W20" s="116">
        <v>0.55000000000000004</v>
      </c>
      <c r="X20" s="116">
        <f t="shared" si="4"/>
        <v>0.625</v>
      </c>
      <c r="Y20" s="116">
        <v>0.7</v>
      </c>
      <c r="Z20" s="116">
        <f t="shared" si="5"/>
        <v>0.85</v>
      </c>
      <c r="AA20" s="117">
        <v>1</v>
      </c>
      <c r="AC20" s="124">
        <v>38</v>
      </c>
      <c r="AD20" s="121">
        <v>6</v>
      </c>
      <c r="AE20" s="125">
        <v>1.1859999999999999</v>
      </c>
      <c r="AF20" s="125">
        <v>1.39</v>
      </c>
      <c r="AG20" s="126">
        <v>1.587</v>
      </c>
      <c r="AH20" s="8"/>
      <c r="AI20" s="124">
        <v>38</v>
      </c>
      <c r="AJ20" s="121">
        <v>6</v>
      </c>
      <c r="AK20" s="125">
        <v>1.2070000000000001</v>
      </c>
      <c r="AL20" s="125">
        <v>1.3859999999999999</v>
      </c>
      <c r="AM20" s="126">
        <v>1.57</v>
      </c>
    </row>
    <row r="21" spans="1:39">
      <c r="A21" s="366">
        <v>32</v>
      </c>
      <c r="B21" s="144"/>
      <c r="C21" s="144"/>
      <c r="D21" s="144"/>
      <c r="E21" s="144"/>
      <c r="F21" s="144"/>
      <c r="G21" s="144"/>
      <c r="H21" s="318"/>
      <c r="I21" s="115">
        <f t="shared" si="6"/>
        <v>0</v>
      </c>
      <c r="J21" s="115">
        <f t="shared" si="2"/>
        <v>0</v>
      </c>
      <c r="K21" s="115">
        <f t="shared" si="2"/>
        <v>0</v>
      </c>
      <c r="L21" s="115">
        <f t="shared" si="2"/>
        <v>0</v>
      </c>
      <c r="M21" s="115">
        <f t="shared" si="2"/>
        <v>0</v>
      </c>
      <c r="N21" s="115">
        <f t="shared" si="2"/>
        <v>0</v>
      </c>
      <c r="O21" s="371">
        <f t="shared" si="3"/>
        <v>32</v>
      </c>
      <c r="P21" s="73"/>
      <c r="Q21" s="73"/>
      <c r="R21" s="73"/>
      <c r="S21" s="73"/>
      <c r="V21">
        <v>32</v>
      </c>
      <c r="W21" s="116">
        <v>0.65</v>
      </c>
      <c r="X21" s="116">
        <f t="shared" si="4"/>
        <v>0.72500000000000009</v>
      </c>
      <c r="Y21" s="116">
        <v>0.8</v>
      </c>
      <c r="Z21" s="116">
        <f t="shared" si="5"/>
        <v>0.97499999999999998</v>
      </c>
      <c r="AA21" s="117">
        <v>1.1499999999999999</v>
      </c>
      <c r="AC21" s="124">
        <v>42</v>
      </c>
      <c r="AD21" s="121">
        <v>7</v>
      </c>
      <c r="AE21" s="125">
        <v>1.4630000000000001</v>
      </c>
      <c r="AF21" s="125">
        <v>1.728</v>
      </c>
      <c r="AG21" s="126">
        <v>1.9890000000000001</v>
      </c>
      <c r="AH21" s="8"/>
      <c r="AI21" s="124">
        <v>42</v>
      </c>
      <c r="AJ21" s="121">
        <v>7</v>
      </c>
      <c r="AK21" s="125">
        <v>1.5309999999999999</v>
      </c>
      <c r="AL21" s="125">
        <v>1.782</v>
      </c>
      <c r="AM21" s="126">
        <v>2.0369999999999999</v>
      </c>
    </row>
    <row r="22" spans="1:39">
      <c r="A22" s="366">
        <v>34</v>
      </c>
      <c r="B22" s="144"/>
      <c r="C22" s="144"/>
      <c r="D22" s="144"/>
      <c r="E22" s="144"/>
      <c r="F22" s="144"/>
      <c r="G22" s="144"/>
      <c r="H22" s="318"/>
      <c r="I22" s="115">
        <f t="shared" si="6"/>
        <v>0</v>
      </c>
      <c r="J22" s="115">
        <f t="shared" si="2"/>
        <v>0</v>
      </c>
      <c r="K22" s="115">
        <f t="shared" si="2"/>
        <v>0</v>
      </c>
      <c r="L22" s="115">
        <f t="shared" si="2"/>
        <v>0</v>
      </c>
      <c r="M22" s="115">
        <f t="shared" si="2"/>
        <v>0</v>
      </c>
      <c r="N22" s="115">
        <f t="shared" si="2"/>
        <v>0</v>
      </c>
      <c r="O22" s="371">
        <f t="shared" si="3"/>
        <v>34</v>
      </c>
      <c r="P22" s="73"/>
      <c r="Q22" s="73"/>
      <c r="R22" s="73"/>
      <c r="S22" s="73"/>
      <c r="V22">
        <v>34</v>
      </c>
      <c r="W22" s="116">
        <v>0.75</v>
      </c>
      <c r="X22" s="116">
        <f t="shared" si="4"/>
        <v>0.85</v>
      </c>
      <c r="Y22" s="116">
        <v>0.95</v>
      </c>
      <c r="Z22" s="116">
        <f t="shared" si="5"/>
        <v>1.125</v>
      </c>
      <c r="AA22" s="117">
        <v>1.3</v>
      </c>
      <c r="AC22" s="124">
        <v>46</v>
      </c>
      <c r="AD22" s="121">
        <v>8</v>
      </c>
      <c r="AE22" s="125">
        <v>1.7669999999999999</v>
      </c>
      <c r="AF22" s="125">
        <v>2.097</v>
      </c>
      <c r="AG22" s="126">
        <v>2.4279999999999999</v>
      </c>
      <c r="AH22" s="8"/>
      <c r="AI22" s="124">
        <v>46</v>
      </c>
      <c r="AJ22" s="121">
        <v>8</v>
      </c>
      <c r="AK22" s="125">
        <v>1.893</v>
      </c>
      <c r="AL22" s="125">
        <v>2.2210000000000001</v>
      </c>
      <c r="AM22" s="126">
        <v>2.5550000000000002</v>
      </c>
    </row>
    <row r="23" spans="1:39">
      <c r="A23" s="366">
        <v>36</v>
      </c>
      <c r="B23" s="144"/>
      <c r="C23" s="144"/>
      <c r="D23" s="144"/>
      <c r="E23" s="144"/>
      <c r="F23" s="144"/>
      <c r="G23" s="144"/>
      <c r="H23" s="318"/>
      <c r="I23" s="115">
        <f t="shared" si="6"/>
        <v>0</v>
      </c>
      <c r="J23" s="115">
        <f t="shared" si="2"/>
        <v>0</v>
      </c>
      <c r="K23" s="115">
        <f t="shared" si="2"/>
        <v>0</v>
      </c>
      <c r="L23" s="115">
        <f t="shared" si="2"/>
        <v>0</v>
      </c>
      <c r="M23" s="115">
        <f t="shared" si="2"/>
        <v>0</v>
      </c>
      <c r="N23" s="115">
        <f t="shared" si="2"/>
        <v>0</v>
      </c>
      <c r="O23" s="371">
        <f t="shared" si="3"/>
        <v>36</v>
      </c>
      <c r="P23" s="73"/>
      <c r="Q23" s="73"/>
      <c r="R23" s="73"/>
      <c r="S23" s="73"/>
      <c r="V23">
        <v>36</v>
      </c>
      <c r="W23" s="116">
        <v>0.85</v>
      </c>
      <c r="X23" s="116">
        <f t="shared" si="4"/>
        <v>0.97500000000000009</v>
      </c>
      <c r="Y23" s="116">
        <v>1.1000000000000001</v>
      </c>
      <c r="Z23" s="116">
        <f t="shared" si="5"/>
        <v>1.2749999999999999</v>
      </c>
      <c r="AA23" s="117">
        <v>1.45</v>
      </c>
      <c r="AC23" s="124">
        <v>50</v>
      </c>
      <c r="AD23" s="121">
        <v>9</v>
      </c>
      <c r="AE23" s="125">
        <v>2.0979999999999999</v>
      </c>
      <c r="AF23" s="125">
        <v>2.4980000000000002</v>
      </c>
      <c r="AG23" s="126">
        <v>2.903</v>
      </c>
      <c r="AH23" s="8"/>
      <c r="AI23" s="124">
        <v>50</v>
      </c>
      <c r="AJ23" s="121">
        <v>9</v>
      </c>
      <c r="AK23" s="125">
        <v>2.29</v>
      </c>
      <c r="AL23" s="125">
        <v>2.7040000000000002</v>
      </c>
      <c r="AM23" s="126">
        <v>3.1230000000000002</v>
      </c>
    </row>
    <row r="24" spans="1:39">
      <c r="A24" s="366">
        <v>38</v>
      </c>
      <c r="B24" s="144"/>
      <c r="C24" s="144"/>
      <c r="D24" s="144"/>
      <c r="E24" s="144"/>
      <c r="F24" s="144"/>
      <c r="G24" s="144"/>
      <c r="H24" s="318"/>
      <c r="I24" s="115">
        <f t="shared" si="6"/>
        <v>0</v>
      </c>
      <c r="J24" s="115">
        <f t="shared" si="2"/>
        <v>0</v>
      </c>
      <c r="K24" s="115">
        <f t="shared" si="2"/>
        <v>0</v>
      </c>
      <c r="L24" s="115">
        <f t="shared" si="2"/>
        <v>0</v>
      </c>
      <c r="M24" s="115">
        <f t="shared" si="2"/>
        <v>0</v>
      </c>
      <c r="N24" s="115">
        <f t="shared" si="2"/>
        <v>0</v>
      </c>
      <c r="O24" s="371">
        <f t="shared" si="3"/>
        <v>38</v>
      </c>
      <c r="P24" s="73"/>
      <c r="Q24" s="73"/>
      <c r="R24" s="73"/>
      <c r="S24" s="73"/>
      <c r="V24">
        <v>38</v>
      </c>
      <c r="W24" s="116">
        <v>1</v>
      </c>
      <c r="X24" s="116">
        <f t="shared" si="4"/>
        <v>1.125</v>
      </c>
      <c r="Y24" s="116">
        <v>1.25</v>
      </c>
      <c r="Z24" s="116">
        <f t="shared" si="5"/>
        <v>1.45</v>
      </c>
      <c r="AA24" s="117">
        <v>1.65</v>
      </c>
      <c r="AC24" s="124">
        <v>54</v>
      </c>
      <c r="AD24" s="121">
        <v>10</v>
      </c>
      <c r="AE24" s="125">
        <v>2.456</v>
      </c>
      <c r="AF24" s="125">
        <v>2.9289999999999998</v>
      </c>
      <c r="AG24" s="126">
        <v>3.4159999999999999</v>
      </c>
      <c r="AH24" s="8"/>
      <c r="AI24" s="124">
        <v>54</v>
      </c>
      <c r="AJ24" s="121">
        <v>10</v>
      </c>
      <c r="AK24" s="125">
        <v>2.7240000000000002</v>
      </c>
      <c r="AL24" s="125">
        <v>3.23</v>
      </c>
      <c r="AM24" s="126">
        <v>3.742</v>
      </c>
    </row>
    <row r="25" spans="1:39">
      <c r="A25" s="366">
        <v>40</v>
      </c>
      <c r="B25" s="144"/>
      <c r="C25" s="144"/>
      <c r="D25" s="144"/>
      <c r="E25" s="144"/>
      <c r="F25" s="144"/>
      <c r="G25" s="144"/>
      <c r="H25" s="318"/>
      <c r="I25" s="115">
        <f t="shared" si="6"/>
        <v>0</v>
      </c>
      <c r="J25" s="115">
        <f t="shared" si="2"/>
        <v>0</v>
      </c>
      <c r="K25" s="115">
        <f t="shared" si="2"/>
        <v>0</v>
      </c>
      <c r="L25" s="115">
        <f t="shared" si="2"/>
        <v>0</v>
      </c>
      <c r="M25" s="115">
        <f t="shared" si="2"/>
        <v>0</v>
      </c>
      <c r="N25" s="115">
        <f t="shared" si="2"/>
        <v>0</v>
      </c>
      <c r="O25" s="371">
        <f t="shared" si="3"/>
        <v>40</v>
      </c>
      <c r="P25" s="73"/>
      <c r="Q25" s="73"/>
      <c r="R25" s="73"/>
      <c r="S25" s="73"/>
      <c r="V25">
        <v>40</v>
      </c>
      <c r="W25" s="116">
        <v>1.1499999999999999</v>
      </c>
      <c r="X25" s="116">
        <f t="shared" si="4"/>
        <v>1.2749999999999999</v>
      </c>
      <c r="Y25" s="116">
        <v>1.4</v>
      </c>
      <c r="Z25" s="116">
        <f t="shared" si="5"/>
        <v>1.625</v>
      </c>
      <c r="AA25" s="117">
        <v>1.85</v>
      </c>
      <c r="AC25" s="124">
        <v>58</v>
      </c>
      <c r="AD25" s="121">
        <v>11</v>
      </c>
      <c r="AE25" s="125">
        <v>2.84</v>
      </c>
      <c r="AF25" s="125">
        <v>3.3919999999999999</v>
      </c>
      <c r="AG25" s="126">
        <v>3.9660000000000002</v>
      </c>
      <c r="AH25" s="8"/>
      <c r="AI25" s="124">
        <v>58</v>
      </c>
      <c r="AJ25" s="121">
        <v>11</v>
      </c>
      <c r="AK25" s="125">
        <v>3.194</v>
      </c>
      <c r="AL25" s="125">
        <v>3.7989999999999999</v>
      </c>
      <c r="AM25" s="126">
        <v>4.41</v>
      </c>
    </row>
    <row r="26" spans="1:39">
      <c r="A26" s="366">
        <v>42</v>
      </c>
      <c r="B26" s="144"/>
      <c r="C26" s="144"/>
      <c r="D26" s="144"/>
      <c r="E26" s="144"/>
      <c r="F26" s="144"/>
      <c r="G26" s="144"/>
      <c r="H26" s="318"/>
      <c r="I26" s="115">
        <f t="shared" si="6"/>
        <v>0</v>
      </c>
      <c r="J26" s="115">
        <f t="shared" si="2"/>
        <v>0</v>
      </c>
      <c r="K26" s="115">
        <f t="shared" si="2"/>
        <v>0</v>
      </c>
      <c r="L26" s="115">
        <f t="shared" si="2"/>
        <v>0</v>
      </c>
      <c r="M26" s="115">
        <f t="shared" si="2"/>
        <v>0</v>
      </c>
      <c r="N26" s="115">
        <f t="shared" si="2"/>
        <v>0</v>
      </c>
      <c r="O26" s="371">
        <f t="shared" si="3"/>
        <v>42</v>
      </c>
      <c r="P26" s="73"/>
      <c r="Q26" s="73"/>
      <c r="R26" s="73"/>
      <c r="S26" s="73"/>
      <c r="V26">
        <v>42</v>
      </c>
      <c r="W26" s="116">
        <v>1.3</v>
      </c>
      <c r="X26" s="116">
        <f t="shared" si="4"/>
        <v>1.4500000000000002</v>
      </c>
      <c r="Y26" s="116">
        <v>1.6</v>
      </c>
      <c r="Z26" s="116">
        <f t="shared" si="5"/>
        <v>1.825</v>
      </c>
      <c r="AA26" s="117">
        <v>2.0499999999999998</v>
      </c>
      <c r="AC26" s="124">
        <v>62</v>
      </c>
      <c r="AD26" s="121">
        <v>12</v>
      </c>
      <c r="AE26" s="125">
        <v>3.2519999999999998</v>
      </c>
      <c r="AF26" s="125">
        <v>3.887</v>
      </c>
      <c r="AG26" s="126">
        <v>4.5540000000000003</v>
      </c>
      <c r="AH26" s="8"/>
      <c r="AI26" s="124">
        <v>62</v>
      </c>
      <c r="AJ26" s="121">
        <v>12</v>
      </c>
      <c r="AK26" s="125">
        <v>3.7010000000000001</v>
      </c>
      <c r="AL26" s="125">
        <v>4.4119999999999999</v>
      </c>
      <c r="AM26" s="126">
        <v>5.1289999999999996</v>
      </c>
    </row>
    <row r="27" spans="1:39">
      <c r="A27" s="366">
        <v>44</v>
      </c>
      <c r="B27" s="144"/>
      <c r="C27" s="144"/>
      <c r="D27" s="144"/>
      <c r="E27" s="144"/>
      <c r="F27" s="144"/>
      <c r="G27" s="144"/>
      <c r="H27" s="318"/>
      <c r="I27" s="115">
        <f t="shared" si="6"/>
        <v>0</v>
      </c>
      <c r="J27" s="115">
        <f t="shared" si="2"/>
        <v>0</v>
      </c>
      <c r="K27" s="115">
        <f t="shared" si="2"/>
        <v>0</v>
      </c>
      <c r="L27" s="115">
        <f t="shared" si="2"/>
        <v>0</v>
      </c>
      <c r="M27" s="115">
        <f t="shared" si="2"/>
        <v>0</v>
      </c>
      <c r="N27" s="115">
        <f t="shared" si="2"/>
        <v>0</v>
      </c>
      <c r="O27" s="371">
        <f t="shared" si="3"/>
        <v>44</v>
      </c>
      <c r="P27" s="73"/>
      <c r="Q27" s="73"/>
      <c r="R27" s="73"/>
      <c r="S27" s="73"/>
      <c r="V27">
        <v>44</v>
      </c>
      <c r="W27" s="116">
        <v>1.45</v>
      </c>
      <c r="X27" s="116">
        <f t="shared" si="4"/>
        <v>1.625</v>
      </c>
      <c r="Y27" s="116">
        <v>1.8</v>
      </c>
      <c r="Z27" s="116">
        <f t="shared" si="5"/>
        <v>2.0249999999999999</v>
      </c>
      <c r="AA27" s="117">
        <v>2.25</v>
      </c>
      <c r="AC27" s="124">
        <v>66</v>
      </c>
      <c r="AD27" s="121">
        <v>13</v>
      </c>
      <c r="AE27" s="125">
        <v>3.6909999999999998</v>
      </c>
      <c r="AF27" s="125">
        <v>4.4119999999999999</v>
      </c>
      <c r="AG27" s="126">
        <v>5.1779999999999999</v>
      </c>
      <c r="AH27" s="8"/>
      <c r="AI27" s="124">
        <v>66</v>
      </c>
      <c r="AJ27" s="121">
        <v>13</v>
      </c>
      <c r="AK27" s="125">
        <v>4.2439999999999998</v>
      </c>
      <c r="AL27" s="125">
        <v>5.0679999999999996</v>
      </c>
      <c r="AM27" s="126">
        <v>5.8979999999999997</v>
      </c>
    </row>
    <row r="28" spans="1:39">
      <c r="A28" s="366">
        <v>46</v>
      </c>
      <c r="B28" s="144"/>
      <c r="C28" s="144"/>
      <c r="D28" s="144"/>
      <c r="E28" s="144"/>
      <c r="F28" s="144"/>
      <c r="G28" s="144"/>
      <c r="H28" s="318"/>
      <c r="I28" s="115">
        <f t="shared" si="6"/>
        <v>0</v>
      </c>
      <c r="J28" s="115">
        <f t="shared" si="2"/>
        <v>0</v>
      </c>
      <c r="K28" s="115">
        <f t="shared" si="2"/>
        <v>0</v>
      </c>
      <c r="L28" s="115">
        <f t="shared" si="2"/>
        <v>0</v>
      </c>
      <c r="M28" s="115">
        <f t="shared" si="2"/>
        <v>0</v>
      </c>
      <c r="N28" s="115">
        <f t="shared" si="2"/>
        <v>0</v>
      </c>
      <c r="O28" s="371">
        <f t="shared" si="3"/>
        <v>46</v>
      </c>
      <c r="P28" s="73"/>
      <c r="Q28" s="73"/>
      <c r="R28" s="73"/>
      <c r="S28" s="73"/>
      <c r="V28">
        <v>46</v>
      </c>
      <c r="W28" s="116">
        <v>1.6</v>
      </c>
      <c r="X28" s="116">
        <f t="shared" si="4"/>
        <v>1.8</v>
      </c>
      <c r="Y28" s="116">
        <v>2</v>
      </c>
      <c r="Z28" s="116">
        <f t="shared" si="5"/>
        <v>2.2250000000000001</v>
      </c>
      <c r="AA28" s="117">
        <v>2.4500000000000002</v>
      </c>
      <c r="AC28" s="124">
        <v>70</v>
      </c>
      <c r="AD28" s="121">
        <v>14</v>
      </c>
      <c r="AE28" s="125">
        <v>4.157</v>
      </c>
      <c r="AF28" s="125">
        <v>9.9689999999999994</v>
      </c>
      <c r="AG28" s="126">
        <v>5.8390000000000004</v>
      </c>
      <c r="AH28" s="8"/>
      <c r="AI28" s="124">
        <v>70</v>
      </c>
      <c r="AJ28" s="121">
        <v>14</v>
      </c>
      <c r="AK28" s="125">
        <v>4.8230000000000004</v>
      </c>
      <c r="AL28" s="125">
        <v>5.7670000000000003</v>
      </c>
      <c r="AM28" s="126">
        <v>6.7169999999999996</v>
      </c>
    </row>
    <row r="29" spans="1:39">
      <c r="A29" s="366">
        <v>48</v>
      </c>
      <c r="B29" s="144">
        <v>1</v>
      </c>
      <c r="C29" s="144"/>
      <c r="D29" s="144"/>
      <c r="E29" s="144"/>
      <c r="F29" s="144"/>
      <c r="G29" s="144"/>
      <c r="H29" s="318"/>
      <c r="I29" s="115">
        <f t="shared" si="6"/>
        <v>2.3250000000000002</v>
      </c>
      <c r="J29" s="115">
        <f t="shared" si="2"/>
        <v>0</v>
      </c>
      <c r="K29" s="115">
        <f t="shared" si="2"/>
        <v>0</v>
      </c>
      <c r="L29" s="115">
        <f t="shared" si="2"/>
        <v>0</v>
      </c>
      <c r="M29" s="115">
        <f t="shared" si="2"/>
        <v>0</v>
      </c>
      <c r="N29" s="115">
        <f t="shared" si="2"/>
        <v>0</v>
      </c>
      <c r="O29" s="371">
        <f t="shared" si="3"/>
        <v>48</v>
      </c>
      <c r="P29" s="73"/>
      <c r="Q29" s="73"/>
      <c r="R29" s="73"/>
      <c r="S29" s="73"/>
      <c r="V29">
        <v>48</v>
      </c>
      <c r="W29" s="116">
        <v>1.75</v>
      </c>
      <c r="X29" s="116">
        <f t="shared" si="4"/>
        <v>1.9750000000000001</v>
      </c>
      <c r="Y29" s="116">
        <v>2.2000000000000002</v>
      </c>
      <c r="Z29" s="116">
        <f t="shared" si="5"/>
        <v>2.3250000000000002</v>
      </c>
      <c r="AA29" s="117">
        <v>2.4500000000000002</v>
      </c>
      <c r="AC29" s="124">
        <v>74</v>
      </c>
      <c r="AD29" s="121">
        <v>15</v>
      </c>
      <c r="AE29" s="125">
        <v>4.6500000000000004</v>
      </c>
      <c r="AF29" s="125">
        <v>5.5579999999999998</v>
      </c>
      <c r="AG29" s="126">
        <v>6.5380000000000003</v>
      </c>
      <c r="AH29" s="8"/>
      <c r="AI29" s="124">
        <v>74</v>
      </c>
      <c r="AJ29" s="121">
        <v>15</v>
      </c>
      <c r="AK29" s="125">
        <v>5.4390000000000001</v>
      </c>
      <c r="AL29" s="125">
        <v>6.5090000000000003</v>
      </c>
      <c r="AM29" s="126">
        <v>7.5869999999999997</v>
      </c>
    </row>
    <row r="30" spans="1:39">
      <c r="A30" s="366">
        <v>50</v>
      </c>
      <c r="B30" s="144"/>
      <c r="C30" s="144"/>
      <c r="D30" s="144"/>
      <c r="E30" s="144"/>
      <c r="F30" s="144"/>
      <c r="G30" s="144"/>
      <c r="H30" s="318"/>
      <c r="I30" s="115">
        <f t="shared" si="6"/>
        <v>0</v>
      </c>
      <c r="J30" s="115">
        <f t="shared" si="2"/>
        <v>0</v>
      </c>
      <c r="K30" s="115">
        <f t="shared" si="2"/>
        <v>0</v>
      </c>
      <c r="L30" s="115">
        <f t="shared" si="2"/>
        <v>0</v>
      </c>
      <c r="M30" s="115">
        <f t="shared" si="2"/>
        <v>0</v>
      </c>
      <c r="N30" s="115">
        <f t="shared" si="2"/>
        <v>0</v>
      </c>
      <c r="O30" s="371">
        <f t="shared" si="3"/>
        <v>50</v>
      </c>
      <c r="P30" s="73"/>
      <c r="Q30" s="73"/>
      <c r="R30" s="73"/>
      <c r="S30" s="73"/>
      <c r="V30">
        <v>50</v>
      </c>
      <c r="W30" s="116">
        <v>1.9</v>
      </c>
      <c r="X30" s="116">
        <f t="shared" si="4"/>
        <v>2.15</v>
      </c>
      <c r="Y30" s="116">
        <v>2.4</v>
      </c>
      <c r="Z30" s="116">
        <f t="shared" si="5"/>
        <v>2.5499999999999998</v>
      </c>
      <c r="AA30" s="117">
        <v>2.7</v>
      </c>
      <c r="AC30" s="124">
        <v>78</v>
      </c>
      <c r="AD30" s="121">
        <v>16</v>
      </c>
      <c r="AE30" s="125">
        <v>5.1710000000000003</v>
      </c>
      <c r="AF30" s="125">
        <v>6.1769999999999996</v>
      </c>
      <c r="AG30" s="126">
        <v>7.274</v>
      </c>
      <c r="AH30" s="8"/>
      <c r="AI30" s="124">
        <v>78</v>
      </c>
      <c r="AJ30" s="121">
        <v>16</v>
      </c>
      <c r="AK30" s="125">
        <v>6.0910000000000002</v>
      </c>
      <c r="AL30" s="125">
        <v>7.2949999999999999</v>
      </c>
      <c r="AM30" s="126">
        <v>8.5060000000000002</v>
      </c>
    </row>
    <row r="31" spans="1:39">
      <c r="A31" s="366">
        <v>52</v>
      </c>
      <c r="B31" s="144"/>
      <c r="C31" s="144"/>
      <c r="D31" s="144"/>
      <c r="E31" s="144"/>
      <c r="F31" s="144"/>
      <c r="G31" s="144"/>
      <c r="H31" s="318"/>
      <c r="I31" s="115">
        <f t="shared" si="6"/>
        <v>0</v>
      </c>
      <c r="J31" s="115">
        <f t="shared" si="2"/>
        <v>0</v>
      </c>
      <c r="K31" s="115">
        <f t="shared" si="2"/>
        <v>0</v>
      </c>
      <c r="L31" s="115">
        <f t="shared" si="2"/>
        <v>0</v>
      </c>
      <c r="M31" s="115">
        <f t="shared" si="2"/>
        <v>0</v>
      </c>
      <c r="N31" s="115">
        <f t="shared" si="2"/>
        <v>0</v>
      </c>
      <c r="O31" s="371">
        <f t="shared" si="3"/>
        <v>52</v>
      </c>
      <c r="P31" s="73"/>
      <c r="Q31" s="73"/>
      <c r="R31" s="73"/>
      <c r="S31" s="73"/>
      <c r="V31">
        <v>52</v>
      </c>
      <c r="W31" s="116">
        <v>2.1</v>
      </c>
      <c r="X31" s="116">
        <f t="shared" si="4"/>
        <v>2.35</v>
      </c>
      <c r="Y31" s="116">
        <v>2.6</v>
      </c>
      <c r="Z31" s="116">
        <f t="shared" si="5"/>
        <v>2.7750000000000004</v>
      </c>
      <c r="AA31" s="117">
        <v>2.95</v>
      </c>
      <c r="AC31" s="124">
        <v>82</v>
      </c>
      <c r="AD31" s="121">
        <v>17</v>
      </c>
      <c r="AE31" s="125">
        <v>5.718</v>
      </c>
      <c r="AF31" s="125">
        <v>6.8280000000000003</v>
      </c>
      <c r="AG31" s="126">
        <v>8.0459999999999994</v>
      </c>
      <c r="AH31" s="8"/>
      <c r="AI31" s="124">
        <v>82</v>
      </c>
      <c r="AJ31" s="121">
        <v>17</v>
      </c>
      <c r="AK31" s="125">
        <v>6.7789999999999999</v>
      </c>
      <c r="AL31" s="125">
        <v>8.1240000000000006</v>
      </c>
      <c r="AM31" s="126">
        <v>9.4760000000000009</v>
      </c>
    </row>
    <row r="32" spans="1:39">
      <c r="A32" s="366">
        <v>54</v>
      </c>
      <c r="B32" s="144"/>
      <c r="C32" s="144"/>
      <c r="D32" s="144"/>
      <c r="E32" s="144"/>
      <c r="F32" s="144"/>
      <c r="G32" s="144"/>
      <c r="H32" s="318"/>
      <c r="I32" s="115">
        <f t="shared" si="6"/>
        <v>0</v>
      </c>
      <c r="J32" s="115">
        <f t="shared" si="2"/>
        <v>0</v>
      </c>
      <c r="K32" s="115">
        <f t="shared" si="2"/>
        <v>0</v>
      </c>
      <c r="L32" s="115">
        <f t="shared" si="2"/>
        <v>0</v>
      </c>
      <c r="M32" s="115">
        <f t="shared" si="2"/>
        <v>0</v>
      </c>
      <c r="N32" s="115">
        <f t="shared" si="2"/>
        <v>0</v>
      </c>
      <c r="O32" s="371">
        <f t="shared" si="3"/>
        <v>54</v>
      </c>
      <c r="P32" s="73"/>
      <c r="Q32" s="73"/>
      <c r="R32" s="73"/>
      <c r="S32" s="73"/>
      <c r="V32">
        <v>54</v>
      </c>
      <c r="W32" s="116">
        <v>2.2999999999999998</v>
      </c>
      <c r="X32" s="116">
        <f t="shared" si="4"/>
        <v>2.5750000000000002</v>
      </c>
      <c r="Y32" s="116">
        <v>2.85</v>
      </c>
      <c r="Z32" s="116">
        <f t="shared" si="5"/>
        <v>3.0250000000000004</v>
      </c>
      <c r="AA32" s="117">
        <v>3.2</v>
      </c>
      <c r="AC32" s="124">
        <v>86</v>
      </c>
      <c r="AD32" s="121">
        <v>18</v>
      </c>
      <c r="AE32" s="125">
        <v>6.2919999999999998</v>
      </c>
      <c r="AF32" s="125">
        <v>7.5110000000000001</v>
      </c>
      <c r="AG32" s="126">
        <v>8.8559999999999999</v>
      </c>
      <c r="AH32" s="8"/>
      <c r="AI32" s="124">
        <v>86</v>
      </c>
      <c r="AJ32" s="121">
        <v>18</v>
      </c>
      <c r="AK32" s="125">
        <v>7.5039999999999996</v>
      </c>
      <c r="AL32" s="125">
        <v>8.9960000000000004</v>
      </c>
      <c r="AM32" s="126">
        <v>10.496</v>
      </c>
    </row>
    <row r="33" spans="1:39">
      <c r="A33" s="366">
        <v>56</v>
      </c>
      <c r="B33" s="144"/>
      <c r="C33" s="144"/>
      <c r="D33" s="144"/>
      <c r="E33" s="144"/>
      <c r="F33" s="144"/>
      <c r="G33" s="144"/>
      <c r="H33" s="318"/>
      <c r="I33" s="115">
        <f t="shared" si="6"/>
        <v>0</v>
      </c>
      <c r="J33" s="115">
        <f t="shared" si="2"/>
        <v>0</v>
      </c>
      <c r="K33" s="115">
        <f t="shared" si="2"/>
        <v>0</v>
      </c>
      <c r="L33" s="115">
        <f t="shared" si="2"/>
        <v>0</v>
      </c>
      <c r="M33" s="115">
        <f t="shared" si="2"/>
        <v>0</v>
      </c>
      <c r="N33" s="115">
        <f t="shared" si="2"/>
        <v>0</v>
      </c>
      <c r="O33" s="371">
        <f t="shared" si="3"/>
        <v>56</v>
      </c>
      <c r="P33" s="73"/>
      <c r="Q33" s="73"/>
      <c r="R33" s="73"/>
      <c r="S33" s="73"/>
      <c r="V33">
        <v>56</v>
      </c>
      <c r="W33" s="116">
        <v>2.5</v>
      </c>
      <c r="X33" s="116">
        <f t="shared" si="4"/>
        <v>2.8</v>
      </c>
      <c r="Y33" s="116">
        <v>3.1</v>
      </c>
      <c r="Z33" s="116">
        <f t="shared" si="5"/>
        <v>3.3</v>
      </c>
      <c r="AA33" s="117">
        <v>3.5</v>
      </c>
      <c r="AC33" s="124">
        <v>90</v>
      </c>
      <c r="AD33" s="121">
        <v>19</v>
      </c>
      <c r="AE33" s="125">
        <v>6.8929999999999998</v>
      </c>
      <c r="AF33" s="125">
        <v>8.2240000000000002</v>
      </c>
      <c r="AG33" s="126">
        <v>9.7029999999999994</v>
      </c>
      <c r="AH33" s="8"/>
      <c r="AI33" s="124">
        <v>90</v>
      </c>
      <c r="AJ33" s="121">
        <v>19</v>
      </c>
      <c r="AK33" s="125">
        <v>8.2650000000000006</v>
      </c>
      <c r="AL33" s="125">
        <v>9.9109999999999996</v>
      </c>
      <c r="AM33" s="126">
        <v>11.566000000000001</v>
      </c>
    </row>
    <row r="34" spans="1:39">
      <c r="A34" s="366">
        <v>58</v>
      </c>
      <c r="B34" s="144"/>
      <c r="C34" s="144"/>
      <c r="D34" s="144"/>
      <c r="E34" s="144"/>
      <c r="F34" s="144"/>
      <c r="G34" s="144"/>
      <c r="H34" s="318"/>
      <c r="I34" s="115">
        <f t="shared" si="6"/>
        <v>0</v>
      </c>
      <c r="J34" s="115">
        <f t="shared" ref="J34:J45" si="7">C34*$Z34</f>
        <v>0</v>
      </c>
      <c r="K34" s="115">
        <f t="shared" ref="K34:K45" si="8">D34*$Z34</f>
        <v>0</v>
      </c>
      <c r="L34" s="115">
        <f t="shared" ref="L34:L45" si="9">E34*$Z34</f>
        <v>0</v>
      </c>
      <c r="M34" s="115">
        <f t="shared" ref="M34:M45" si="10">F34*$Z34</f>
        <v>0</v>
      </c>
      <c r="N34" s="115">
        <f t="shared" ref="N34:N45" si="11">G34*$Z34</f>
        <v>0</v>
      </c>
      <c r="O34" s="371">
        <f t="shared" si="3"/>
        <v>58</v>
      </c>
      <c r="P34" s="76"/>
      <c r="Q34" s="76"/>
      <c r="R34" s="76"/>
      <c r="S34" s="76"/>
      <c r="V34">
        <v>58</v>
      </c>
      <c r="W34" s="116">
        <v>2.7</v>
      </c>
      <c r="X34" s="116">
        <f t="shared" si="4"/>
        <v>3.0250000000000004</v>
      </c>
      <c r="Y34" s="116">
        <v>3.35</v>
      </c>
      <c r="Z34" s="116">
        <f t="shared" si="5"/>
        <v>3.5750000000000002</v>
      </c>
      <c r="AA34" s="117">
        <v>3.8</v>
      </c>
      <c r="AC34" s="124">
        <v>94</v>
      </c>
      <c r="AD34" s="121">
        <v>20</v>
      </c>
      <c r="AE34" s="125">
        <v>7.5209999999999999</v>
      </c>
      <c r="AF34" s="125">
        <v>8.9689999999999994</v>
      </c>
      <c r="AG34" s="126">
        <v>10.587</v>
      </c>
      <c r="AH34" s="8"/>
      <c r="AI34" s="124">
        <v>94</v>
      </c>
      <c r="AJ34" s="121">
        <v>20</v>
      </c>
      <c r="AK34" s="125">
        <v>9.0619999999999994</v>
      </c>
      <c r="AL34" s="125">
        <v>10.872</v>
      </c>
      <c r="AM34" s="126">
        <v>13.856999999999999</v>
      </c>
    </row>
    <row r="35" spans="1:39">
      <c r="A35" s="366">
        <v>60</v>
      </c>
      <c r="B35" s="144"/>
      <c r="C35" s="144"/>
      <c r="D35" s="144"/>
      <c r="E35" s="144"/>
      <c r="F35" s="144"/>
      <c r="G35" s="144"/>
      <c r="H35" s="318"/>
      <c r="I35" s="115">
        <f t="shared" si="6"/>
        <v>0</v>
      </c>
      <c r="J35" s="115">
        <f t="shared" si="7"/>
        <v>0</v>
      </c>
      <c r="K35" s="115">
        <f t="shared" si="8"/>
        <v>0</v>
      </c>
      <c r="L35" s="115">
        <f t="shared" si="9"/>
        <v>0</v>
      </c>
      <c r="M35" s="115">
        <f t="shared" si="10"/>
        <v>0</v>
      </c>
      <c r="N35" s="115">
        <f t="shared" si="11"/>
        <v>0</v>
      </c>
      <c r="O35" s="371">
        <f t="shared" si="3"/>
        <v>60</v>
      </c>
      <c r="P35" s="73"/>
      <c r="Q35" s="73"/>
      <c r="R35" s="73"/>
      <c r="S35" s="73"/>
      <c r="V35">
        <v>60</v>
      </c>
      <c r="W35" s="116">
        <v>2.9</v>
      </c>
      <c r="X35" s="116">
        <f t="shared" si="4"/>
        <v>3.25</v>
      </c>
      <c r="Y35" s="116">
        <v>3.6</v>
      </c>
      <c r="Z35" s="116">
        <f t="shared" si="5"/>
        <v>3.8499999999999996</v>
      </c>
      <c r="AA35" s="117">
        <v>4.0999999999999996</v>
      </c>
      <c r="AC35" s="124">
        <v>98</v>
      </c>
      <c r="AD35" s="121">
        <v>21</v>
      </c>
      <c r="AE35" s="125">
        <v>8.1769999999999996</v>
      </c>
      <c r="AF35" s="125">
        <v>9.7460000000000004</v>
      </c>
      <c r="AG35" s="126">
        <v>11.509</v>
      </c>
      <c r="AI35" s="124">
        <v>98</v>
      </c>
      <c r="AJ35" s="121">
        <v>21</v>
      </c>
      <c r="AK35" s="125">
        <v>9.8960000000000008</v>
      </c>
      <c r="AL35" s="125">
        <v>11.872</v>
      </c>
      <c r="AM35" s="126">
        <v>13.856999999999999</v>
      </c>
    </row>
    <row r="36" spans="1:39">
      <c r="A36" s="369">
        <v>62</v>
      </c>
      <c r="B36" s="144"/>
      <c r="C36" s="144"/>
      <c r="D36" s="144"/>
      <c r="E36" s="144"/>
      <c r="F36" s="144"/>
      <c r="G36" s="144"/>
      <c r="H36" s="318"/>
      <c r="I36" s="115">
        <f t="shared" si="6"/>
        <v>0</v>
      </c>
      <c r="J36" s="115">
        <f t="shared" si="7"/>
        <v>0</v>
      </c>
      <c r="K36" s="115">
        <f t="shared" si="8"/>
        <v>0</v>
      </c>
      <c r="L36" s="115">
        <f t="shared" si="9"/>
        <v>0</v>
      </c>
      <c r="M36" s="115">
        <f t="shared" si="10"/>
        <v>0</v>
      </c>
      <c r="N36" s="115">
        <f t="shared" si="11"/>
        <v>0</v>
      </c>
      <c r="O36" s="371">
        <f t="shared" si="3"/>
        <v>62</v>
      </c>
      <c r="P36" s="73"/>
      <c r="Q36" s="73"/>
      <c r="R36" s="73"/>
      <c r="S36" s="73"/>
      <c r="V36">
        <v>62</v>
      </c>
      <c r="W36" s="116">
        <v>3.1</v>
      </c>
      <c r="X36" s="116">
        <f t="shared" si="4"/>
        <v>3.4750000000000001</v>
      </c>
      <c r="Y36" s="116">
        <v>3.85</v>
      </c>
      <c r="Z36" s="116">
        <f t="shared" si="5"/>
        <v>4.125</v>
      </c>
      <c r="AA36" s="117">
        <v>4.4000000000000004</v>
      </c>
      <c r="AC36" s="146">
        <v>102</v>
      </c>
      <c r="AD36" s="145">
        <v>22</v>
      </c>
      <c r="AE36" s="147">
        <v>8.859</v>
      </c>
      <c r="AF36" s="147">
        <v>10.553000000000001</v>
      </c>
      <c r="AG36" s="148">
        <v>12.467000000000001</v>
      </c>
      <c r="AI36" s="146">
        <v>102</v>
      </c>
      <c r="AJ36" s="145">
        <v>22</v>
      </c>
      <c r="AK36" s="147">
        <v>10.766</v>
      </c>
      <c r="AL36" s="147">
        <v>12.917</v>
      </c>
      <c r="AM36" s="148">
        <v>15.077999999999999</v>
      </c>
    </row>
    <row r="37" spans="1:39">
      <c r="A37" s="370">
        <v>64</v>
      </c>
      <c r="B37" s="144">
        <v>1</v>
      </c>
      <c r="C37" s="144"/>
      <c r="D37" s="144"/>
      <c r="E37" s="144"/>
      <c r="F37" s="144"/>
      <c r="G37" s="144"/>
      <c r="H37" s="318"/>
      <c r="I37" s="115">
        <f t="shared" si="6"/>
        <v>4.4250000000000007</v>
      </c>
      <c r="J37" s="115">
        <f t="shared" si="7"/>
        <v>0</v>
      </c>
      <c r="K37" s="115">
        <f t="shared" si="8"/>
        <v>0</v>
      </c>
      <c r="L37" s="115">
        <f t="shared" si="9"/>
        <v>0</v>
      </c>
      <c r="M37" s="115">
        <f t="shared" si="10"/>
        <v>0</v>
      </c>
      <c r="N37" s="115">
        <f t="shared" si="11"/>
        <v>0</v>
      </c>
      <c r="O37" s="371">
        <f t="shared" si="3"/>
        <v>64</v>
      </c>
      <c r="P37" s="73"/>
      <c r="Q37" s="73"/>
      <c r="R37" s="73"/>
      <c r="S37" s="73"/>
      <c r="V37">
        <v>64</v>
      </c>
      <c r="W37" s="116">
        <v>3.3</v>
      </c>
      <c r="X37" s="116">
        <f t="shared" si="4"/>
        <v>3.7250000000000001</v>
      </c>
      <c r="Y37" s="116">
        <v>4.1500000000000004</v>
      </c>
      <c r="Z37" s="116">
        <f t="shared" si="5"/>
        <v>4.4250000000000007</v>
      </c>
      <c r="AA37" s="117">
        <v>4.7</v>
      </c>
    </row>
    <row r="38" spans="1:39">
      <c r="A38" s="366">
        <v>66</v>
      </c>
      <c r="B38" s="144"/>
      <c r="C38" s="144"/>
      <c r="D38" s="144"/>
      <c r="E38" s="144"/>
      <c r="F38" s="144"/>
      <c r="G38" s="144"/>
      <c r="H38" s="318"/>
      <c r="I38" s="115">
        <f t="shared" si="6"/>
        <v>0</v>
      </c>
      <c r="J38" s="115">
        <f t="shared" si="7"/>
        <v>0</v>
      </c>
      <c r="K38" s="115">
        <f t="shared" si="8"/>
        <v>0</v>
      </c>
      <c r="L38" s="115">
        <f t="shared" si="9"/>
        <v>0</v>
      </c>
      <c r="M38" s="115">
        <f t="shared" si="10"/>
        <v>0</v>
      </c>
      <c r="N38" s="115">
        <f t="shared" si="11"/>
        <v>0</v>
      </c>
      <c r="O38" s="371">
        <f t="shared" si="3"/>
        <v>66</v>
      </c>
      <c r="P38" s="149"/>
      <c r="Q38" s="149"/>
      <c r="R38" s="149"/>
      <c r="S38" s="149"/>
      <c r="T38" s="149"/>
      <c r="V38">
        <v>66</v>
      </c>
      <c r="W38" s="116">
        <v>3.55</v>
      </c>
      <c r="X38" s="116">
        <f t="shared" si="4"/>
        <v>4</v>
      </c>
      <c r="Y38" s="116">
        <v>4.45</v>
      </c>
      <c r="Z38" s="116">
        <f t="shared" si="5"/>
        <v>4.75</v>
      </c>
      <c r="AA38" s="117">
        <v>5.05</v>
      </c>
    </row>
    <row r="39" spans="1:39">
      <c r="A39" s="366">
        <v>68</v>
      </c>
      <c r="B39" s="144"/>
      <c r="C39" s="144"/>
      <c r="D39" s="144"/>
      <c r="E39" s="144"/>
      <c r="F39" s="144"/>
      <c r="G39" s="144"/>
      <c r="H39" s="318"/>
      <c r="I39" s="115">
        <f t="shared" si="6"/>
        <v>0</v>
      </c>
      <c r="J39" s="115">
        <f t="shared" si="7"/>
        <v>0</v>
      </c>
      <c r="K39" s="115">
        <f t="shared" si="8"/>
        <v>0</v>
      </c>
      <c r="L39" s="115">
        <f t="shared" si="9"/>
        <v>0</v>
      </c>
      <c r="M39" s="115">
        <f t="shared" si="10"/>
        <v>0</v>
      </c>
      <c r="N39" s="115">
        <f t="shared" si="11"/>
        <v>0</v>
      </c>
      <c r="O39" s="371">
        <f t="shared" si="3"/>
        <v>68</v>
      </c>
      <c r="P39" s="149"/>
      <c r="Q39" s="149"/>
      <c r="R39" s="149"/>
      <c r="S39" s="149"/>
      <c r="T39" s="149"/>
      <c r="U39" s="73"/>
      <c r="V39">
        <v>68</v>
      </c>
      <c r="W39" s="116">
        <v>3.8</v>
      </c>
      <c r="X39" s="116">
        <f t="shared" si="4"/>
        <v>4.2750000000000004</v>
      </c>
      <c r="Y39" s="116">
        <v>4.75</v>
      </c>
      <c r="Z39" s="116">
        <f t="shared" si="5"/>
        <v>5.0750000000000002</v>
      </c>
      <c r="AA39" s="117">
        <v>5.4</v>
      </c>
      <c r="AI39" s="8"/>
    </row>
    <row r="40" spans="1:39">
      <c r="A40" s="366">
        <v>70</v>
      </c>
      <c r="B40" s="144"/>
      <c r="C40" s="144"/>
      <c r="D40" s="144"/>
      <c r="E40" s="144"/>
      <c r="F40" s="144"/>
      <c r="G40" s="144"/>
      <c r="H40" s="318"/>
      <c r="I40" s="115">
        <f t="shared" si="6"/>
        <v>0</v>
      </c>
      <c r="J40" s="115">
        <f t="shared" si="7"/>
        <v>0</v>
      </c>
      <c r="K40" s="115">
        <f t="shared" si="8"/>
        <v>0</v>
      </c>
      <c r="L40" s="115">
        <f t="shared" si="9"/>
        <v>0</v>
      </c>
      <c r="M40" s="115">
        <f t="shared" si="10"/>
        <v>0</v>
      </c>
      <c r="N40" s="115">
        <f t="shared" si="11"/>
        <v>0</v>
      </c>
      <c r="O40" s="371">
        <f t="shared" si="3"/>
        <v>70</v>
      </c>
      <c r="P40" s="73"/>
      <c r="Q40" s="73"/>
      <c r="R40" s="73"/>
      <c r="S40" s="73"/>
      <c r="T40" s="73"/>
      <c r="V40">
        <v>70</v>
      </c>
      <c r="W40" s="116">
        <v>4.05</v>
      </c>
      <c r="X40" s="116">
        <f t="shared" si="4"/>
        <v>4.55</v>
      </c>
      <c r="Y40" s="116">
        <v>5.05</v>
      </c>
      <c r="Z40" s="116">
        <f t="shared" si="5"/>
        <v>5.4</v>
      </c>
      <c r="AA40" s="117">
        <v>5.75</v>
      </c>
    </row>
    <row r="41" spans="1:39">
      <c r="A41" s="366">
        <v>72</v>
      </c>
      <c r="B41" s="144"/>
      <c r="C41" s="144"/>
      <c r="D41" s="144"/>
      <c r="E41" s="144"/>
      <c r="F41" s="144"/>
      <c r="G41" s="144"/>
      <c r="H41" s="318"/>
      <c r="I41" s="115">
        <f t="shared" si="6"/>
        <v>0</v>
      </c>
      <c r="J41" s="115">
        <f t="shared" si="7"/>
        <v>0</v>
      </c>
      <c r="K41" s="115">
        <f t="shared" si="8"/>
        <v>0</v>
      </c>
      <c r="L41" s="115">
        <f t="shared" si="9"/>
        <v>0</v>
      </c>
      <c r="M41" s="115">
        <f t="shared" si="10"/>
        <v>0</v>
      </c>
      <c r="N41" s="115">
        <f t="shared" si="11"/>
        <v>0</v>
      </c>
      <c r="O41" s="371">
        <f t="shared" si="3"/>
        <v>72</v>
      </c>
      <c r="P41" s="73"/>
      <c r="Q41" s="73"/>
      <c r="R41" s="73"/>
      <c r="S41" s="73"/>
      <c r="T41" s="73"/>
      <c r="V41">
        <v>72</v>
      </c>
      <c r="W41" s="116">
        <v>4.3</v>
      </c>
      <c r="X41" s="116">
        <f t="shared" si="4"/>
        <v>4.8499999999999996</v>
      </c>
      <c r="Y41" s="116">
        <v>5.4</v>
      </c>
      <c r="Z41" s="116">
        <f t="shared" si="5"/>
        <v>5.75</v>
      </c>
      <c r="AA41" s="117">
        <v>6.1</v>
      </c>
    </row>
    <row r="42" spans="1:39">
      <c r="A42" s="366">
        <v>74</v>
      </c>
      <c r="B42" s="144"/>
      <c r="C42" s="144"/>
      <c r="D42" s="144"/>
      <c r="E42" s="144"/>
      <c r="F42" s="144"/>
      <c r="G42" s="144"/>
      <c r="H42" s="318"/>
      <c r="I42" s="115">
        <f t="shared" si="6"/>
        <v>0</v>
      </c>
      <c r="J42" s="115">
        <f t="shared" si="7"/>
        <v>0</v>
      </c>
      <c r="K42" s="115">
        <f t="shared" si="8"/>
        <v>0</v>
      </c>
      <c r="L42" s="115">
        <f t="shared" si="9"/>
        <v>0</v>
      </c>
      <c r="M42" s="115">
        <f t="shared" si="10"/>
        <v>0</v>
      </c>
      <c r="N42" s="115">
        <f t="shared" si="11"/>
        <v>0</v>
      </c>
      <c r="O42" s="371">
        <f t="shared" si="3"/>
        <v>74</v>
      </c>
      <c r="P42" s="73"/>
      <c r="Q42" s="73"/>
      <c r="R42" s="73"/>
      <c r="S42" s="73"/>
      <c r="T42" s="73"/>
      <c r="V42">
        <v>74</v>
      </c>
      <c r="W42" s="116">
        <v>4.55</v>
      </c>
      <c r="X42" s="116">
        <f t="shared" si="4"/>
        <v>5.15</v>
      </c>
      <c r="Y42" s="116">
        <v>5.75</v>
      </c>
      <c r="Z42" s="116">
        <f t="shared" si="5"/>
        <v>6.125</v>
      </c>
      <c r="AA42" s="117">
        <v>6.5</v>
      </c>
    </row>
    <row r="43" spans="1:39">
      <c r="A43" s="366">
        <v>76</v>
      </c>
      <c r="B43" s="144"/>
      <c r="C43" s="144"/>
      <c r="D43" s="144"/>
      <c r="E43" s="144"/>
      <c r="F43" s="144"/>
      <c r="G43" s="144"/>
      <c r="H43" s="318"/>
      <c r="I43" s="115">
        <f t="shared" si="6"/>
        <v>0</v>
      </c>
      <c r="J43" s="115">
        <f t="shared" si="7"/>
        <v>0</v>
      </c>
      <c r="K43" s="115">
        <f t="shared" si="8"/>
        <v>0</v>
      </c>
      <c r="L43" s="115">
        <f t="shared" si="9"/>
        <v>0</v>
      </c>
      <c r="M43" s="115">
        <f t="shared" si="10"/>
        <v>0</v>
      </c>
      <c r="N43" s="115">
        <f t="shared" si="11"/>
        <v>0</v>
      </c>
      <c r="O43" s="371">
        <f t="shared" si="3"/>
        <v>76</v>
      </c>
      <c r="P43" s="73"/>
      <c r="Q43" s="73"/>
      <c r="R43" s="73"/>
      <c r="S43" s="73"/>
      <c r="T43" s="73"/>
      <c r="V43">
        <v>76</v>
      </c>
      <c r="W43" s="116">
        <v>4.8</v>
      </c>
      <c r="X43" s="116">
        <f t="shared" si="4"/>
        <v>5.4499999999999993</v>
      </c>
      <c r="Y43" s="116">
        <v>6.1</v>
      </c>
      <c r="Z43" s="116">
        <f t="shared" si="5"/>
        <v>6.5</v>
      </c>
      <c r="AA43" s="117">
        <v>6.9</v>
      </c>
    </row>
    <row r="44" spans="1:39">
      <c r="A44" s="366">
        <v>78</v>
      </c>
      <c r="B44" s="144"/>
      <c r="C44" s="144"/>
      <c r="D44" s="144"/>
      <c r="E44" s="144"/>
      <c r="F44" s="144"/>
      <c r="G44" s="144"/>
      <c r="H44" s="318"/>
      <c r="I44" s="115">
        <f t="shared" si="6"/>
        <v>0</v>
      </c>
      <c r="J44" s="115">
        <f t="shared" si="7"/>
        <v>0</v>
      </c>
      <c r="K44" s="115">
        <f t="shared" si="8"/>
        <v>0</v>
      </c>
      <c r="L44" s="115">
        <f t="shared" si="9"/>
        <v>0</v>
      </c>
      <c r="M44" s="115">
        <f t="shared" si="10"/>
        <v>0</v>
      </c>
      <c r="N44" s="115">
        <f t="shared" si="11"/>
        <v>0</v>
      </c>
      <c r="O44" s="371">
        <f t="shared" si="3"/>
        <v>78</v>
      </c>
      <c r="P44" s="73"/>
      <c r="Q44" s="73"/>
      <c r="R44" s="73"/>
      <c r="S44" s="73"/>
      <c r="T44" s="73"/>
      <c r="V44">
        <v>78</v>
      </c>
      <c r="W44" s="116">
        <v>5.05</v>
      </c>
      <c r="X44" s="116">
        <f t="shared" si="4"/>
        <v>5.75</v>
      </c>
      <c r="Y44" s="116">
        <v>6.45</v>
      </c>
      <c r="Z44" s="116">
        <f t="shared" si="5"/>
        <v>6.875</v>
      </c>
      <c r="AA44" s="117">
        <v>7.3</v>
      </c>
    </row>
    <row r="45" spans="1:39">
      <c r="A45" s="366">
        <v>80</v>
      </c>
      <c r="B45" s="144"/>
      <c r="C45" s="144"/>
      <c r="D45" s="144"/>
      <c r="E45" s="144"/>
      <c r="F45" s="144"/>
      <c r="G45" s="144"/>
      <c r="H45" s="318"/>
      <c r="I45" s="115">
        <f t="shared" si="6"/>
        <v>0</v>
      </c>
      <c r="J45" s="115">
        <f t="shared" si="7"/>
        <v>0</v>
      </c>
      <c r="K45" s="115">
        <f t="shared" si="8"/>
        <v>0</v>
      </c>
      <c r="L45" s="115">
        <f t="shared" si="9"/>
        <v>0</v>
      </c>
      <c r="M45" s="115">
        <f t="shared" si="10"/>
        <v>0</v>
      </c>
      <c r="N45" s="115">
        <f t="shared" si="11"/>
        <v>0</v>
      </c>
      <c r="O45" s="371">
        <f t="shared" si="3"/>
        <v>80</v>
      </c>
      <c r="P45" s="73"/>
      <c r="Q45" s="73"/>
      <c r="R45" s="73"/>
      <c r="S45" s="73"/>
      <c r="T45" s="73"/>
      <c r="V45">
        <v>80</v>
      </c>
      <c r="W45" s="116">
        <v>5.3</v>
      </c>
      <c r="X45" s="116">
        <f t="shared" si="4"/>
        <v>6.05</v>
      </c>
      <c r="Y45" s="116">
        <v>6.8</v>
      </c>
      <c r="Z45" s="116">
        <f t="shared" si="5"/>
        <v>7.25</v>
      </c>
      <c r="AA45" s="117">
        <v>7.7</v>
      </c>
    </row>
    <row r="46" spans="1:39" ht="4.5" customHeight="1" thickBot="1">
      <c r="A46" s="195"/>
      <c r="B46" s="151"/>
      <c r="C46" s="151"/>
      <c r="D46" s="151"/>
      <c r="E46" s="151"/>
      <c r="F46" s="151"/>
      <c r="G46" s="151"/>
      <c r="H46" s="319"/>
      <c r="I46" s="153"/>
      <c r="J46" s="153"/>
      <c r="K46" s="153"/>
      <c r="L46" s="153"/>
      <c r="M46" s="153"/>
      <c r="N46" s="153"/>
      <c r="O46" s="154"/>
      <c r="P46" s="73"/>
      <c r="Q46" s="73"/>
      <c r="R46" s="73"/>
      <c r="S46" s="73"/>
      <c r="T46" s="73"/>
      <c r="W46" s="152"/>
      <c r="X46" s="152"/>
      <c r="Y46" s="152"/>
      <c r="Z46" s="152"/>
      <c r="AA46" s="155"/>
    </row>
    <row r="47" spans="1:39">
      <c r="A47" s="149" t="s">
        <v>169</v>
      </c>
      <c r="B47" s="352">
        <f t="shared" ref="B47:G47" si="12">SUM(B18:B45)</f>
        <v>3</v>
      </c>
      <c r="C47" s="352">
        <f t="shared" si="12"/>
        <v>0</v>
      </c>
      <c r="D47" s="352">
        <f t="shared" si="12"/>
        <v>0</v>
      </c>
      <c r="E47" s="352">
        <f t="shared" si="12"/>
        <v>0</v>
      </c>
      <c r="F47" s="352">
        <f t="shared" si="12"/>
        <v>0</v>
      </c>
      <c r="G47" s="352">
        <f t="shared" si="12"/>
        <v>0</v>
      </c>
      <c r="H47" s="355" t="s">
        <v>462</v>
      </c>
      <c r="I47" s="354">
        <f t="shared" ref="I47:N47" si="13">SUM(I18:I45)</f>
        <v>7.3500000000000014</v>
      </c>
      <c r="J47" s="354">
        <f t="shared" si="13"/>
        <v>0</v>
      </c>
      <c r="K47" s="354">
        <f t="shared" si="13"/>
        <v>0</v>
      </c>
      <c r="L47" s="354">
        <f t="shared" si="13"/>
        <v>0</v>
      </c>
      <c r="M47" s="354">
        <f t="shared" si="13"/>
        <v>0</v>
      </c>
      <c r="N47" s="354">
        <f t="shared" si="13"/>
        <v>0</v>
      </c>
      <c r="O47" s="157" t="s">
        <v>463</v>
      </c>
      <c r="P47" s="127">
        <f>(I47+N47)/(B47+F47)</f>
        <v>2.4500000000000006</v>
      </c>
      <c r="Q47" s="127"/>
      <c r="R47" s="127"/>
      <c r="S47" s="127"/>
      <c r="T47" s="158"/>
      <c r="W47" s="159"/>
      <c r="X47" s="160"/>
      <c r="Y47" s="160"/>
      <c r="Z47" s="160"/>
      <c r="AA47" s="160"/>
    </row>
    <row r="48" spans="1:39" ht="13.8" thickBot="1">
      <c r="A48" s="149" t="s">
        <v>170</v>
      </c>
      <c r="B48" s="153">
        <f t="shared" ref="B48:G48" si="14">SUM(B11:B15)</f>
        <v>4</v>
      </c>
      <c r="C48" s="153">
        <f t="shared" si="14"/>
        <v>2</v>
      </c>
      <c r="D48" s="153">
        <f t="shared" si="14"/>
        <v>5</v>
      </c>
      <c r="E48" s="153">
        <f t="shared" si="14"/>
        <v>0</v>
      </c>
      <c r="F48" s="153">
        <f t="shared" si="14"/>
        <v>0</v>
      </c>
      <c r="G48" s="153">
        <f t="shared" si="14"/>
        <v>0</v>
      </c>
      <c r="H48" s="151" t="s">
        <v>465</v>
      </c>
      <c r="I48" s="153">
        <f t="shared" ref="I48:N48" si="15">SUM(I11:I15)</f>
        <v>1</v>
      </c>
      <c r="J48" s="153">
        <f t="shared" si="15"/>
        <v>0.35</v>
      </c>
      <c r="K48" s="153">
        <f t="shared" si="15"/>
        <v>1.325</v>
      </c>
      <c r="L48" s="153">
        <f t="shared" si="15"/>
        <v>0</v>
      </c>
      <c r="M48" s="153">
        <f t="shared" si="15"/>
        <v>0</v>
      </c>
      <c r="N48" s="153">
        <f t="shared" si="15"/>
        <v>0</v>
      </c>
      <c r="O48" s="73" t="s">
        <v>463</v>
      </c>
      <c r="P48" s="127"/>
      <c r="Q48" s="127"/>
      <c r="R48" s="127"/>
      <c r="S48" s="127"/>
      <c r="T48" s="158"/>
      <c r="W48" s="161"/>
      <c r="X48" s="149"/>
      <c r="Y48" s="149"/>
      <c r="Z48" s="149"/>
      <c r="AA48" s="149"/>
    </row>
    <row r="49" spans="1:33" ht="13.8" thickBot="1">
      <c r="A49" s="149" t="s">
        <v>171</v>
      </c>
      <c r="B49" s="156">
        <f>SUM(B47:B48)</f>
        <v>7</v>
      </c>
      <c r="C49" s="156">
        <f t="shared" ref="C49:I49" si="16">SUM(C47:C48)</f>
        <v>2</v>
      </c>
      <c r="D49" s="156">
        <f t="shared" si="16"/>
        <v>5</v>
      </c>
      <c r="E49" s="156">
        <f t="shared" si="16"/>
        <v>0</v>
      </c>
      <c r="F49" s="156">
        <f t="shared" si="16"/>
        <v>0</v>
      </c>
      <c r="G49" s="156">
        <f t="shared" si="16"/>
        <v>0</v>
      </c>
      <c r="H49" s="357" t="s">
        <v>19</v>
      </c>
      <c r="I49" s="156">
        <f t="shared" si="16"/>
        <v>8.3500000000000014</v>
      </c>
      <c r="J49" s="156">
        <f>SUM(J47:J48)</f>
        <v>0.35</v>
      </c>
      <c r="K49" s="156">
        <f>SUM(K47:K48)</f>
        <v>1.325</v>
      </c>
      <c r="L49" s="156">
        <f>SUM(L47:L48)</f>
        <v>0</v>
      </c>
      <c r="M49" s="156">
        <f>SUM(M47:M48)</f>
        <v>0</v>
      </c>
      <c r="N49" s="156">
        <f>SUM(N47:N48)</f>
        <v>0</v>
      </c>
      <c r="O49" s="73"/>
      <c r="P49" s="127"/>
      <c r="Q49" s="127"/>
      <c r="R49" s="127"/>
      <c r="S49" s="127"/>
      <c r="T49" s="158"/>
      <c r="W49" s="161"/>
      <c r="X49" s="149"/>
      <c r="Y49" s="149"/>
      <c r="Z49" s="149"/>
      <c r="AA49" s="149"/>
    </row>
    <row r="50" spans="1:33" ht="13.8" thickBot="1">
      <c r="A50" s="149" t="s">
        <v>171</v>
      </c>
      <c r="B50" s="552">
        <f>SUM(B49:G49)</f>
        <v>14</v>
      </c>
      <c r="C50" s="559"/>
      <c r="D50" s="559"/>
      <c r="E50" s="559"/>
      <c r="F50" s="559"/>
      <c r="G50" s="560"/>
      <c r="H50" s="108" t="s">
        <v>466</v>
      </c>
      <c r="I50" s="552">
        <f>SUM(I49:N49)</f>
        <v>10.025</v>
      </c>
      <c r="J50" s="559"/>
      <c r="K50" s="559"/>
      <c r="L50" s="559"/>
      <c r="M50" s="559"/>
      <c r="N50" s="560"/>
      <c r="O50" s="73" t="s">
        <v>463</v>
      </c>
      <c r="P50" s="127">
        <f>I50/B50</f>
        <v>0.71607142857142858</v>
      </c>
      <c r="Q50" s="127"/>
      <c r="R50" s="127"/>
      <c r="S50" s="127"/>
      <c r="T50" s="158"/>
      <c r="W50" s="161"/>
    </row>
    <row r="51" spans="1:33" ht="18.75" customHeight="1" thickBot="1">
      <c r="A51" s="149" t="s">
        <v>172</v>
      </c>
      <c r="B51" s="358">
        <f t="shared" ref="B51:G51" si="17">100/$B98*B49</f>
        <v>10.76923076923077</v>
      </c>
      <c r="C51" s="359">
        <f t="shared" si="17"/>
        <v>3.0769230769230771</v>
      </c>
      <c r="D51" s="359">
        <f t="shared" si="17"/>
        <v>7.6923076923076925</v>
      </c>
      <c r="E51" s="359">
        <f t="shared" si="17"/>
        <v>0</v>
      </c>
      <c r="F51" s="359">
        <f t="shared" si="17"/>
        <v>0</v>
      </c>
      <c r="G51" s="360">
        <f t="shared" si="17"/>
        <v>0</v>
      </c>
      <c r="H51" s="361" t="s">
        <v>173</v>
      </c>
      <c r="I51" s="358">
        <f t="shared" ref="I51:N51" si="18">100/$I98*I49</f>
        <v>8.4900864260294853</v>
      </c>
      <c r="J51" s="359">
        <f t="shared" si="18"/>
        <v>0.35587188612099629</v>
      </c>
      <c r="K51" s="359">
        <f t="shared" si="18"/>
        <v>1.3472292831723431</v>
      </c>
      <c r="L51" s="359">
        <f t="shared" si="18"/>
        <v>0</v>
      </c>
      <c r="M51" s="359">
        <f t="shared" si="18"/>
        <v>0</v>
      </c>
      <c r="N51" s="360">
        <f t="shared" si="18"/>
        <v>0</v>
      </c>
      <c r="O51" s="73"/>
      <c r="P51" s="127"/>
      <c r="Q51" s="127"/>
      <c r="R51" s="127"/>
      <c r="S51" s="127"/>
      <c r="T51" s="158"/>
      <c r="W51" s="161"/>
    </row>
    <row r="52" spans="1:33" ht="4.5" customHeight="1">
      <c r="A52" s="149"/>
      <c r="B52" s="350"/>
      <c r="C52" s="350"/>
      <c r="D52" s="350"/>
      <c r="E52" s="350"/>
      <c r="F52" s="350"/>
      <c r="G52" s="350"/>
      <c r="H52" s="351"/>
      <c r="I52" s="350"/>
      <c r="J52" s="350"/>
      <c r="K52" s="350"/>
      <c r="L52" s="350"/>
      <c r="M52" s="350"/>
      <c r="N52" s="350"/>
      <c r="O52" s="73"/>
      <c r="P52" s="127"/>
      <c r="Q52" s="127"/>
      <c r="R52" s="127"/>
      <c r="S52" s="127"/>
      <c r="T52" s="158"/>
      <c r="W52" s="161"/>
    </row>
    <row r="53" spans="1:33" ht="6" customHeight="1" thickBot="1">
      <c r="P53" s="73"/>
      <c r="Q53" s="73"/>
      <c r="R53" s="73"/>
      <c r="S53" s="73"/>
      <c r="T53" s="73"/>
    </row>
    <row r="54" spans="1:33" ht="13.8" thickBot="1">
      <c r="B54" s="540" t="s">
        <v>467</v>
      </c>
      <c r="C54" s="541"/>
      <c r="D54" s="541"/>
      <c r="E54" s="541"/>
      <c r="F54" s="541"/>
      <c r="G54" s="542"/>
      <c r="H54" s="162"/>
      <c r="I54" s="540" t="s">
        <v>468</v>
      </c>
      <c r="J54" s="541"/>
      <c r="K54" s="541"/>
      <c r="L54" s="541"/>
      <c r="M54" s="541"/>
      <c r="N54" s="542"/>
      <c r="O54" s="73"/>
      <c r="P54" s="73"/>
      <c r="Q54" s="73"/>
      <c r="R54" s="73"/>
      <c r="S54" s="73"/>
      <c r="T54" s="73"/>
      <c r="W54" s="543" t="s">
        <v>469</v>
      </c>
      <c r="X54" s="544"/>
      <c r="Y54" s="544"/>
      <c r="Z54" s="544"/>
      <c r="AA54" s="545"/>
      <c r="AC54" s="543" t="s">
        <v>470</v>
      </c>
      <c r="AD54" s="546"/>
      <c r="AE54" s="546"/>
      <c r="AF54" s="546"/>
      <c r="AG54" s="547"/>
    </row>
    <row r="55" spans="1:33" ht="13.8" thickBot="1">
      <c r="A55" s="337" t="s">
        <v>446</v>
      </c>
      <c r="B55" s="99" t="s">
        <v>471</v>
      </c>
      <c r="C55" s="97" t="s">
        <v>472</v>
      </c>
      <c r="D55" s="97" t="s">
        <v>63</v>
      </c>
      <c r="E55" s="97" t="s">
        <v>64</v>
      </c>
      <c r="F55" s="97" t="s">
        <v>65</v>
      </c>
      <c r="G55" s="97" t="s">
        <v>473</v>
      </c>
      <c r="H55" s="164"/>
      <c r="I55" s="184" t="str">
        <f t="shared" ref="I55:N55" si="19">B55</f>
        <v>Hê</v>
      </c>
      <c r="J55" s="338" t="str">
        <f t="shared" si="19"/>
        <v>Ers</v>
      </c>
      <c r="K55" s="338" t="str">
        <f t="shared" si="19"/>
        <v>Frê</v>
      </c>
      <c r="L55" s="338" t="str">
        <f t="shared" si="19"/>
        <v>Chêne</v>
      </c>
      <c r="M55" s="338" t="str">
        <f t="shared" si="19"/>
        <v>Tilleul</v>
      </c>
      <c r="N55" s="338" t="str">
        <f t="shared" si="19"/>
        <v>Aut.f</v>
      </c>
      <c r="O55" s="99" t="s">
        <v>446</v>
      </c>
      <c r="P55" s="73"/>
      <c r="Q55" s="73"/>
      <c r="R55" s="73"/>
      <c r="S55" s="73"/>
      <c r="T55" s="73"/>
      <c r="W55" s="165" t="s">
        <v>450</v>
      </c>
      <c r="X55" s="166" t="s">
        <v>451</v>
      </c>
      <c r="Y55" s="167" t="s">
        <v>452</v>
      </c>
      <c r="Z55" s="165" t="s">
        <v>453</v>
      </c>
      <c r="AA55" s="168" t="s">
        <v>454</v>
      </c>
      <c r="AC55" s="104"/>
      <c r="AD55" s="105"/>
      <c r="AE55" s="94" t="s">
        <v>474</v>
      </c>
      <c r="AF55" s="94" t="s">
        <v>475</v>
      </c>
      <c r="AG55" s="95" t="s">
        <v>476</v>
      </c>
    </row>
    <row r="56" spans="1:33" ht="3" customHeight="1" thickBot="1">
      <c r="A56" s="108"/>
      <c r="B56" s="97"/>
      <c r="C56" s="97"/>
      <c r="D56" s="97"/>
      <c r="E56" s="97"/>
      <c r="F56" s="97"/>
      <c r="G56" s="97"/>
      <c r="H56" s="316"/>
      <c r="I56" s="97"/>
      <c r="J56" s="97"/>
      <c r="K56" s="97"/>
      <c r="L56" s="97"/>
      <c r="M56" s="97"/>
      <c r="N56" s="97"/>
      <c r="O56" s="380"/>
      <c r="P56" s="73"/>
      <c r="Q56" s="73"/>
      <c r="R56" s="73"/>
      <c r="S56" s="73"/>
      <c r="T56" s="73"/>
      <c r="W56" s="107"/>
      <c r="X56" s="110"/>
      <c r="Y56" s="107"/>
      <c r="Z56" s="107"/>
      <c r="AA56" s="111"/>
      <c r="AC56" s="112"/>
      <c r="AD56" s="8"/>
      <c r="AE56" s="8"/>
      <c r="AF56" s="8"/>
      <c r="AG56" s="113"/>
    </row>
    <row r="57" spans="1:33">
      <c r="A57" s="366">
        <f>A11</f>
        <v>16</v>
      </c>
      <c r="B57" s="169"/>
      <c r="C57" s="169"/>
      <c r="D57" s="169"/>
      <c r="E57" s="169"/>
      <c r="F57" s="169"/>
      <c r="G57" s="169"/>
      <c r="H57" s="317"/>
      <c r="I57" s="115">
        <f>B57*$Z57</f>
        <v>0</v>
      </c>
      <c r="J57" s="115">
        <f t="shared" ref="J57:N61" si="20">C57*$Z57</f>
        <v>0</v>
      </c>
      <c r="K57" s="115">
        <f t="shared" si="20"/>
        <v>0</v>
      </c>
      <c r="L57" s="115">
        <f t="shared" si="20"/>
        <v>0</v>
      </c>
      <c r="M57" s="115">
        <f t="shared" si="20"/>
        <v>0</v>
      </c>
      <c r="N57" s="115">
        <f t="shared" si="20"/>
        <v>0</v>
      </c>
      <c r="O57" s="381">
        <f>A57</f>
        <v>16</v>
      </c>
      <c r="P57" s="73"/>
      <c r="Q57" s="73"/>
      <c r="R57" s="73"/>
      <c r="S57" s="73"/>
      <c r="T57" s="73"/>
      <c r="V57">
        <v>16</v>
      </c>
      <c r="W57" s="116">
        <v>0.1</v>
      </c>
      <c r="X57" s="116">
        <f>(W57+Y57)/2</f>
        <v>0.125</v>
      </c>
      <c r="Y57" s="116">
        <v>0.15</v>
      </c>
      <c r="Z57" s="116">
        <f>(Y57+AA57)/2</f>
        <v>0.17499999999999999</v>
      </c>
      <c r="AA57" s="117">
        <v>0.2</v>
      </c>
      <c r="AC57" s="118">
        <v>18</v>
      </c>
      <c r="AD57" s="109">
        <v>1</v>
      </c>
      <c r="AE57" s="119">
        <v>0.15</v>
      </c>
      <c r="AF57" s="119">
        <v>0.18</v>
      </c>
      <c r="AG57" s="120">
        <v>0.21</v>
      </c>
    </row>
    <row r="58" spans="1:33">
      <c r="A58" s="366">
        <f>A12</f>
        <v>18</v>
      </c>
      <c r="B58" s="169">
        <v>6</v>
      </c>
      <c r="C58" s="169"/>
      <c r="D58" s="169"/>
      <c r="E58" s="169"/>
      <c r="F58" s="169"/>
      <c r="G58" s="169"/>
      <c r="H58" s="318"/>
      <c r="I58" s="115">
        <f>B58*$Z58</f>
        <v>1.5</v>
      </c>
      <c r="J58" s="115">
        <f t="shared" si="20"/>
        <v>0</v>
      </c>
      <c r="K58" s="115">
        <f t="shared" si="20"/>
        <v>0</v>
      </c>
      <c r="L58" s="115">
        <f t="shared" si="20"/>
        <v>0</v>
      </c>
      <c r="M58" s="115">
        <f t="shared" si="20"/>
        <v>0</v>
      </c>
      <c r="N58" s="115">
        <f t="shared" si="20"/>
        <v>0</v>
      </c>
      <c r="O58" s="382">
        <f>A58</f>
        <v>18</v>
      </c>
      <c r="P58" s="73"/>
      <c r="Q58" s="73"/>
      <c r="R58" s="73"/>
      <c r="S58" s="73"/>
      <c r="T58" s="73"/>
      <c r="V58">
        <v>18</v>
      </c>
      <c r="W58" s="122">
        <v>0.15</v>
      </c>
      <c r="X58" s="122">
        <f>(W58+Y58)/2</f>
        <v>0.17499999999999999</v>
      </c>
      <c r="Y58" s="122">
        <v>0.2</v>
      </c>
      <c r="Z58" s="122">
        <f>(Y58+AA58)/2</f>
        <v>0.25</v>
      </c>
      <c r="AA58" s="123">
        <v>0.3</v>
      </c>
      <c r="AC58" s="124">
        <v>22</v>
      </c>
      <c r="AD58" s="121">
        <v>2</v>
      </c>
      <c r="AE58" s="125">
        <v>0.25700000000000001</v>
      </c>
      <c r="AF58" s="125">
        <v>0.32200000000000001</v>
      </c>
      <c r="AG58" s="126">
        <v>0.378</v>
      </c>
    </row>
    <row r="59" spans="1:33" ht="13.5" customHeight="1">
      <c r="A59" s="366">
        <f>A13</f>
        <v>20</v>
      </c>
      <c r="B59" s="169">
        <v>5</v>
      </c>
      <c r="C59" s="169"/>
      <c r="D59" s="169"/>
      <c r="E59" s="169"/>
      <c r="F59" s="169"/>
      <c r="G59" s="169"/>
      <c r="H59" s="318"/>
      <c r="I59" s="115">
        <f>B59*$Z59</f>
        <v>1.625</v>
      </c>
      <c r="J59" s="115">
        <f t="shared" si="20"/>
        <v>0</v>
      </c>
      <c r="K59" s="115">
        <f t="shared" si="20"/>
        <v>0</v>
      </c>
      <c r="L59" s="115">
        <f t="shared" si="20"/>
        <v>0</v>
      </c>
      <c r="M59" s="115">
        <f t="shared" si="20"/>
        <v>0</v>
      </c>
      <c r="N59" s="115">
        <f t="shared" si="20"/>
        <v>0</v>
      </c>
      <c r="O59" s="382">
        <f>A59</f>
        <v>20</v>
      </c>
      <c r="P59" s="127"/>
      <c r="Q59" s="127"/>
      <c r="R59" s="127"/>
      <c r="S59" s="127"/>
      <c r="T59" s="158"/>
      <c r="V59">
        <v>20</v>
      </c>
      <c r="W59" s="116">
        <v>0.2</v>
      </c>
      <c r="X59" s="116">
        <f>(W59+Y59)/2</f>
        <v>0.22500000000000001</v>
      </c>
      <c r="Y59" s="116">
        <v>0.25</v>
      </c>
      <c r="Z59" s="116">
        <f>(Y59+AA59)/2</f>
        <v>0.32500000000000001</v>
      </c>
      <c r="AA59" s="117">
        <v>0.4</v>
      </c>
      <c r="AC59" s="124">
        <v>26</v>
      </c>
      <c r="AD59" s="121">
        <v>3</v>
      </c>
      <c r="AE59" s="125">
        <v>0.39500000000000002</v>
      </c>
      <c r="AF59" s="125">
        <v>0.52300000000000002</v>
      </c>
      <c r="AG59" s="126">
        <v>0.625</v>
      </c>
    </row>
    <row r="60" spans="1:33">
      <c r="A60" s="366">
        <f>A14</f>
        <v>22</v>
      </c>
      <c r="B60" s="169">
        <v>1</v>
      </c>
      <c r="C60" s="169"/>
      <c r="D60" s="169"/>
      <c r="E60" s="169"/>
      <c r="F60" s="169"/>
      <c r="G60" s="169"/>
      <c r="H60" s="318"/>
      <c r="I60" s="115">
        <f>B60*$Z60</f>
        <v>0.4</v>
      </c>
      <c r="J60" s="115">
        <f t="shared" si="20"/>
        <v>0</v>
      </c>
      <c r="K60" s="115">
        <f t="shared" si="20"/>
        <v>0</v>
      </c>
      <c r="L60" s="115">
        <f t="shared" si="20"/>
        <v>0</v>
      </c>
      <c r="M60" s="115">
        <f t="shared" si="20"/>
        <v>0</v>
      </c>
      <c r="N60" s="115">
        <f t="shared" si="20"/>
        <v>0</v>
      </c>
      <c r="O60" s="382">
        <f>A60</f>
        <v>22</v>
      </c>
      <c r="P60" s="73"/>
      <c r="Q60" s="73"/>
      <c r="R60" s="73"/>
      <c r="S60" s="73"/>
      <c r="T60" s="73"/>
      <c r="V60">
        <v>22</v>
      </c>
      <c r="W60" s="128">
        <v>0.25</v>
      </c>
      <c r="X60" s="128">
        <f>(W60+Y60)/2</f>
        <v>0.27500000000000002</v>
      </c>
      <c r="Y60" s="128">
        <v>0.3</v>
      </c>
      <c r="Z60" s="128">
        <f>(Y60+AA60)/2</f>
        <v>0.4</v>
      </c>
      <c r="AA60" s="129">
        <v>0.5</v>
      </c>
      <c r="AC60" s="130"/>
      <c r="AD60" s="131"/>
      <c r="AE60" s="131"/>
      <c r="AF60" s="131"/>
      <c r="AG60" s="132"/>
    </row>
    <row r="61" spans="1:33">
      <c r="A61" s="366">
        <f>A15</f>
        <v>24</v>
      </c>
      <c r="B61" s="169">
        <v>1</v>
      </c>
      <c r="C61" s="169"/>
      <c r="D61" s="169"/>
      <c r="E61" s="169"/>
      <c r="F61" s="169"/>
      <c r="G61" s="169"/>
      <c r="H61" s="318"/>
      <c r="I61" s="115">
        <f>B61*$Z61</f>
        <v>0.5</v>
      </c>
      <c r="J61" s="115">
        <f t="shared" si="20"/>
        <v>0</v>
      </c>
      <c r="K61" s="115">
        <f t="shared" si="20"/>
        <v>0</v>
      </c>
      <c r="L61" s="115">
        <f t="shared" si="20"/>
        <v>0</v>
      </c>
      <c r="M61" s="115">
        <f t="shared" si="20"/>
        <v>0</v>
      </c>
      <c r="N61" s="115">
        <f t="shared" si="20"/>
        <v>0</v>
      </c>
      <c r="O61" s="382">
        <f>A61</f>
        <v>24</v>
      </c>
      <c r="P61" s="73"/>
      <c r="Q61" s="73"/>
      <c r="R61" s="73"/>
      <c r="S61" s="73"/>
      <c r="T61" s="73"/>
      <c r="V61">
        <v>24</v>
      </c>
      <c r="W61" s="116">
        <v>0.3</v>
      </c>
      <c r="X61" s="116">
        <f>(W61+Y61)/2</f>
        <v>0.35</v>
      </c>
      <c r="Y61" s="116">
        <v>0.4</v>
      </c>
      <c r="Z61" s="116">
        <f>(Y61+AA61)/2</f>
        <v>0.5</v>
      </c>
      <c r="AA61" s="117">
        <v>0.6</v>
      </c>
      <c r="AC61" s="130"/>
      <c r="AD61" s="131"/>
      <c r="AE61" s="131"/>
      <c r="AF61" s="131"/>
      <c r="AG61" s="132"/>
    </row>
    <row r="62" spans="1:33" ht="3.75" customHeight="1" thickBot="1">
      <c r="A62" s="368"/>
      <c r="B62" s="170"/>
      <c r="C62" s="170"/>
      <c r="D62" s="170"/>
      <c r="E62" s="170"/>
      <c r="F62" s="170"/>
      <c r="G62" s="170"/>
      <c r="H62" s="318"/>
      <c r="I62" s="135"/>
      <c r="J62" s="135"/>
      <c r="K62" s="135"/>
      <c r="L62" s="135"/>
      <c r="M62" s="135"/>
      <c r="N62" s="135"/>
      <c r="O62" s="383">
        <v>24</v>
      </c>
      <c r="P62" s="73"/>
      <c r="Q62" s="73"/>
      <c r="R62" s="73"/>
      <c r="S62" s="73"/>
      <c r="T62" s="73"/>
      <c r="W62" s="134"/>
      <c r="X62" s="134"/>
      <c r="Y62" s="134"/>
      <c r="Z62" s="134"/>
      <c r="AA62" s="137"/>
      <c r="AC62" s="112"/>
      <c r="AD62" s="8"/>
      <c r="AE62" s="8"/>
      <c r="AF62" s="8"/>
      <c r="AG62" s="113"/>
    </row>
    <row r="63" spans="1:33" ht="3" customHeight="1" thickBot="1">
      <c r="A63" s="365"/>
      <c r="B63" s="171"/>
      <c r="C63" s="171"/>
      <c r="D63" s="171"/>
      <c r="E63" s="171"/>
      <c r="F63" s="171"/>
      <c r="G63" s="171"/>
      <c r="H63" s="318"/>
      <c r="I63" s="172"/>
      <c r="J63" s="172"/>
      <c r="K63" s="172"/>
      <c r="L63" s="172"/>
      <c r="M63" s="172"/>
      <c r="N63" s="172"/>
      <c r="O63" s="384"/>
      <c r="P63" s="73"/>
      <c r="Q63" s="73"/>
      <c r="R63" s="73"/>
      <c r="S63" s="73"/>
      <c r="T63" s="73"/>
      <c r="W63" s="140"/>
      <c r="X63" s="140"/>
      <c r="Y63" s="140"/>
      <c r="Z63" s="140"/>
      <c r="AA63" s="142"/>
      <c r="AC63" s="112"/>
      <c r="AD63" s="8"/>
      <c r="AE63" s="8"/>
      <c r="AF63" s="8"/>
      <c r="AG63" s="113"/>
    </row>
    <row r="64" spans="1:33">
      <c r="A64" s="366">
        <f t="shared" ref="A64:A91" si="21">A18</f>
        <v>26</v>
      </c>
      <c r="B64" s="173">
        <v>1</v>
      </c>
      <c r="C64" s="173"/>
      <c r="D64" s="173"/>
      <c r="E64" s="173"/>
      <c r="F64" s="173"/>
      <c r="G64" s="173"/>
      <c r="H64" s="320"/>
      <c r="I64" s="115">
        <f>B64*$Z64</f>
        <v>0.6</v>
      </c>
      <c r="J64" s="115">
        <f t="shared" ref="J64:N79" si="22">C64*$Z64</f>
        <v>0</v>
      </c>
      <c r="K64" s="115">
        <f t="shared" si="22"/>
        <v>0</v>
      </c>
      <c r="L64" s="115">
        <f t="shared" si="22"/>
        <v>0</v>
      </c>
      <c r="M64" s="115">
        <f t="shared" si="22"/>
        <v>0</v>
      </c>
      <c r="N64" s="115">
        <f t="shared" si="22"/>
        <v>0</v>
      </c>
      <c r="O64" s="381">
        <f t="shared" ref="O64:O91" si="23">A64</f>
        <v>26</v>
      </c>
      <c r="P64" s="73"/>
      <c r="Q64" s="73"/>
      <c r="R64" s="73"/>
      <c r="S64" s="73"/>
      <c r="T64" s="73"/>
      <c r="V64">
        <v>26</v>
      </c>
      <c r="W64" s="122">
        <v>0.35</v>
      </c>
      <c r="X64" s="122">
        <f t="shared" ref="X64:X91" si="24">(W64+Y64)/2</f>
        <v>0.42499999999999999</v>
      </c>
      <c r="Y64" s="122">
        <v>0.5</v>
      </c>
      <c r="Z64" s="122">
        <f t="shared" ref="Z64:Z91" si="25">(Y64+AA64)/2</f>
        <v>0.6</v>
      </c>
      <c r="AA64" s="123">
        <v>0.7</v>
      </c>
      <c r="AC64" s="124">
        <v>30</v>
      </c>
      <c r="AD64" s="121">
        <v>4</v>
      </c>
      <c r="AE64" s="125">
        <v>0.56299999999999994</v>
      </c>
      <c r="AF64" s="125">
        <v>0.78200000000000003</v>
      </c>
      <c r="AG64" s="126">
        <v>0.94899999999999995</v>
      </c>
    </row>
    <row r="65" spans="1:33">
      <c r="A65" s="366">
        <f t="shared" si="21"/>
        <v>28</v>
      </c>
      <c r="B65" s="174">
        <v>1</v>
      </c>
      <c r="C65" s="174"/>
      <c r="D65" s="174"/>
      <c r="E65" s="174"/>
      <c r="F65" s="174"/>
      <c r="G65" s="174"/>
      <c r="H65" s="318"/>
      <c r="I65" s="115">
        <f t="shared" ref="I65:I91" si="26">B65*$Z65</f>
        <v>0.72499999999999998</v>
      </c>
      <c r="J65" s="115">
        <f t="shared" si="22"/>
        <v>0</v>
      </c>
      <c r="K65" s="115">
        <f t="shared" si="22"/>
        <v>0</v>
      </c>
      <c r="L65" s="115">
        <f t="shared" si="22"/>
        <v>0</v>
      </c>
      <c r="M65" s="115">
        <f t="shared" si="22"/>
        <v>0</v>
      </c>
      <c r="N65" s="115">
        <f t="shared" si="22"/>
        <v>0</v>
      </c>
      <c r="O65" s="382">
        <f t="shared" si="23"/>
        <v>28</v>
      </c>
      <c r="P65" s="73"/>
      <c r="Q65" s="73"/>
      <c r="R65" s="73"/>
      <c r="S65" s="73"/>
      <c r="T65" s="73"/>
      <c r="V65">
        <v>28</v>
      </c>
      <c r="W65" s="122">
        <v>0.45</v>
      </c>
      <c r="X65" s="122">
        <f t="shared" si="24"/>
        <v>0.52500000000000002</v>
      </c>
      <c r="Y65" s="122">
        <v>0.6</v>
      </c>
      <c r="Z65" s="122">
        <f t="shared" si="25"/>
        <v>0.72499999999999998</v>
      </c>
      <c r="AA65" s="123">
        <v>0.85</v>
      </c>
      <c r="AC65" s="124">
        <v>34</v>
      </c>
      <c r="AD65" s="121">
        <v>5</v>
      </c>
      <c r="AE65" s="125">
        <v>0.755</v>
      </c>
      <c r="AF65" s="125">
        <v>1.0960000000000001</v>
      </c>
      <c r="AG65" s="126">
        <v>1.391</v>
      </c>
    </row>
    <row r="66" spans="1:33">
      <c r="A66" s="366">
        <f t="shared" si="21"/>
        <v>30</v>
      </c>
      <c r="B66" s="173">
        <v>3</v>
      </c>
      <c r="C66" s="173"/>
      <c r="D66" s="173"/>
      <c r="E66" s="173"/>
      <c r="F66" s="173"/>
      <c r="G66" s="173"/>
      <c r="H66" s="318"/>
      <c r="I66" s="115">
        <f t="shared" si="26"/>
        <v>2.5499999999999998</v>
      </c>
      <c r="J66" s="115">
        <f t="shared" si="22"/>
        <v>0</v>
      </c>
      <c r="K66" s="115">
        <f t="shared" si="22"/>
        <v>0</v>
      </c>
      <c r="L66" s="115">
        <f t="shared" si="22"/>
        <v>0</v>
      </c>
      <c r="M66" s="115">
        <f t="shared" si="22"/>
        <v>0</v>
      </c>
      <c r="N66" s="115">
        <f t="shared" si="22"/>
        <v>0</v>
      </c>
      <c r="O66" s="382">
        <f t="shared" si="23"/>
        <v>30</v>
      </c>
      <c r="P66" s="73"/>
      <c r="Q66" s="73"/>
      <c r="R66" s="73"/>
      <c r="S66" s="73"/>
      <c r="V66">
        <v>30</v>
      </c>
      <c r="W66" s="116">
        <v>0.55000000000000004</v>
      </c>
      <c r="X66" s="116">
        <f t="shared" si="24"/>
        <v>0.625</v>
      </c>
      <c r="Y66" s="116">
        <v>0.7</v>
      </c>
      <c r="Z66" s="116">
        <f t="shared" si="25"/>
        <v>0.85</v>
      </c>
      <c r="AA66" s="117">
        <v>1</v>
      </c>
      <c r="AC66" s="124">
        <v>38</v>
      </c>
      <c r="AD66" s="121">
        <v>6</v>
      </c>
      <c r="AE66" s="125">
        <v>0.96799999999999997</v>
      </c>
      <c r="AF66" s="125">
        <v>1.4350000000000001</v>
      </c>
      <c r="AG66" s="126">
        <v>1.873</v>
      </c>
    </row>
    <row r="67" spans="1:33">
      <c r="A67" s="366">
        <f t="shared" si="21"/>
        <v>32</v>
      </c>
      <c r="B67" s="173">
        <v>1</v>
      </c>
      <c r="C67" s="173"/>
      <c r="D67" s="173"/>
      <c r="E67" s="173"/>
      <c r="F67" s="173"/>
      <c r="G67" s="173"/>
      <c r="H67" s="318"/>
      <c r="I67" s="115">
        <f t="shared" si="26"/>
        <v>0.97499999999999998</v>
      </c>
      <c r="J67" s="115">
        <f t="shared" si="22"/>
        <v>0</v>
      </c>
      <c r="K67" s="115">
        <f t="shared" si="22"/>
        <v>0</v>
      </c>
      <c r="L67" s="115">
        <f t="shared" si="22"/>
        <v>0</v>
      </c>
      <c r="M67" s="115">
        <f t="shared" si="22"/>
        <v>0</v>
      </c>
      <c r="N67" s="115">
        <f t="shared" si="22"/>
        <v>0</v>
      </c>
      <c r="O67" s="382">
        <f t="shared" si="23"/>
        <v>32</v>
      </c>
      <c r="P67" s="73"/>
      <c r="Q67" s="73"/>
      <c r="R67" s="73"/>
      <c r="S67" s="73"/>
      <c r="V67">
        <v>32</v>
      </c>
      <c r="W67" s="116">
        <v>0.65</v>
      </c>
      <c r="X67" s="116">
        <f t="shared" si="24"/>
        <v>0.72500000000000009</v>
      </c>
      <c r="Y67" s="116">
        <v>0.8</v>
      </c>
      <c r="Z67" s="116">
        <f t="shared" si="25"/>
        <v>0.97499999999999998</v>
      </c>
      <c r="AA67" s="117">
        <v>1.1499999999999999</v>
      </c>
      <c r="AC67" s="124">
        <v>42</v>
      </c>
      <c r="AD67" s="121">
        <v>7</v>
      </c>
      <c r="AE67" s="125">
        <v>1.202</v>
      </c>
      <c r="AF67" s="125">
        <v>1.8</v>
      </c>
      <c r="AG67" s="126">
        <v>2.395</v>
      </c>
    </row>
    <row r="68" spans="1:33">
      <c r="A68" s="366">
        <f t="shared" si="21"/>
        <v>34</v>
      </c>
      <c r="B68" s="173"/>
      <c r="C68" s="173"/>
      <c r="D68" s="173"/>
      <c r="E68" s="173"/>
      <c r="F68" s="173"/>
      <c r="G68" s="173"/>
      <c r="H68" s="318"/>
      <c r="I68" s="115">
        <f t="shared" si="26"/>
        <v>0</v>
      </c>
      <c r="J68" s="115">
        <f t="shared" si="22"/>
        <v>0</v>
      </c>
      <c r="K68" s="115">
        <f t="shared" si="22"/>
        <v>0</v>
      </c>
      <c r="L68" s="115">
        <f t="shared" si="22"/>
        <v>0</v>
      </c>
      <c r="M68" s="115">
        <f t="shared" si="22"/>
        <v>0</v>
      </c>
      <c r="N68" s="115">
        <f t="shared" si="22"/>
        <v>0</v>
      </c>
      <c r="O68" s="382">
        <f t="shared" si="23"/>
        <v>34</v>
      </c>
      <c r="P68" s="73"/>
      <c r="Q68" s="73"/>
      <c r="R68" s="73"/>
      <c r="S68" s="73"/>
      <c r="V68">
        <v>34</v>
      </c>
      <c r="W68" s="116">
        <v>0.75</v>
      </c>
      <c r="X68" s="116">
        <f t="shared" si="24"/>
        <v>0.85</v>
      </c>
      <c r="Y68" s="116">
        <v>0.95</v>
      </c>
      <c r="Z68" s="116">
        <f t="shared" si="25"/>
        <v>1.125</v>
      </c>
      <c r="AA68" s="117">
        <v>1.3</v>
      </c>
      <c r="AC68" s="124">
        <v>46</v>
      </c>
      <c r="AD68" s="121">
        <v>8</v>
      </c>
      <c r="AE68" s="125">
        <v>1.456</v>
      </c>
      <c r="AF68" s="125">
        <v>2.1890000000000001</v>
      </c>
      <c r="AG68" s="126">
        <v>2.9569999999999999</v>
      </c>
    </row>
    <row r="69" spans="1:33">
      <c r="A69" s="366">
        <f t="shared" si="21"/>
        <v>36</v>
      </c>
      <c r="B69" s="173">
        <v>1</v>
      </c>
      <c r="C69" s="173"/>
      <c r="D69" s="173"/>
      <c r="E69" s="173"/>
      <c r="F69" s="173"/>
      <c r="G69" s="173"/>
      <c r="H69" s="318"/>
      <c r="I69" s="115">
        <f t="shared" si="26"/>
        <v>1.2749999999999999</v>
      </c>
      <c r="J69" s="115">
        <f t="shared" si="22"/>
        <v>0</v>
      </c>
      <c r="K69" s="115">
        <f t="shared" si="22"/>
        <v>0</v>
      </c>
      <c r="L69" s="115">
        <f t="shared" si="22"/>
        <v>0</v>
      </c>
      <c r="M69" s="115">
        <f t="shared" si="22"/>
        <v>0</v>
      </c>
      <c r="N69" s="115">
        <f t="shared" si="22"/>
        <v>0</v>
      </c>
      <c r="O69" s="382">
        <f t="shared" si="23"/>
        <v>36</v>
      </c>
      <c r="P69" s="73"/>
      <c r="Q69" s="73"/>
      <c r="R69" s="73"/>
      <c r="S69" s="73"/>
      <c r="V69">
        <v>36</v>
      </c>
      <c r="W69" s="116">
        <v>0.85</v>
      </c>
      <c r="X69" s="116">
        <f t="shared" si="24"/>
        <v>0.97500000000000009</v>
      </c>
      <c r="Y69" s="116">
        <v>1.1000000000000001</v>
      </c>
      <c r="Z69" s="116">
        <f t="shared" si="25"/>
        <v>1.2749999999999999</v>
      </c>
      <c r="AA69" s="117">
        <v>1.45</v>
      </c>
      <c r="AC69" s="124">
        <v>50</v>
      </c>
      <c r="AD69" s="121">
        <v>9</v>
      </c>
      <c r="AE69" s="125">
        <v>1.732</v>
      </c>
      <c r="AF69" s="125">
        <v>2.6040000000000001</v>
      </c>
      <c r="AG69" s="126">
        <v>3.5590000000000002</v>
      </c>
    </row>
    <row r="70" spans="1:33">
      <c r="A70" s="366">
        <f t="shared" si="21"/>
        <v>38</v>
      </c>
      <c r="B70" s="173">
        <v>2</v>
      </c>
      <c r="C70" s="173"/>
      <c r="D70" s="173"/>
      <c r="E70" s="173"/>
      <c r="F70" s="173"/>
      <c r="G70" s="173"/>
      <c r="H70" s="318"/>
      <c r="I70" s="115">
        <f t="shared" si="26"/>
        <v>2.9</v>
      </c>
      <c r="J70" s="115">
        <f t="shared" si="22"/>
        <v>0</v>
      </c>
      <c r="K70" s="115">
        <f t="shared" si="22"/>
        <v>0</v>
      </c>
      <c r="L70" s="115">
        <f t="shared" si="22"/>
        <v>0</v>
      </c>
      <c r="M70" s="115">
        <f t="shared" si="22"/>
        <v>0</v>
      </c>
      <c r="N70" s="115">
        <f t="shared" si="22"/>
        <v>0</v>
      </c>
      <c r="O70" s="382">
        <f t="shared" si="23"/>
        <v>38</v>
      </c>
      <c r="P70" s="73"/>
      <c r="Q70" s="73"/>
      <c r="R70" s="73"/>
      <c r="S70" s="73"/>
      <c r="V70">
        <v>38</v>
      </c>
      <c r="W70" s="116">
        <v>1</v>
      </c>
      <c r="X70" s="116">
        <f t="shared" si="24"/>
        <v>1.125</v>
      </c>
      <c r="Y70" s="116">
        <v>1.25</v>
      </c>
      <c r="Z70" s="116">
        <f t="shared" si="25"/>
        <v>1.45</v>
      </c>
      <c r="AA70" s="117">
        <v>1.65</v>
      </c>
      <c r="AC70" s="124">
        <v>54</v>
      </c>
      <c r="AD70" s="121">
        <v>10</v>
      </c>
      <c r="AE70" s="125">
        <v>2.028</v>
      </c>
      <c r="AF70" s="125">
        <v>3.0430000000000001</v>
      </c>
      <c r="AG70" s="126">
        <v>4.2009999999999996</v>
      </c>
    </row>
    <row r="71" spans="1:33">
      <c r="A71" s="366">
        <f t="shared" si="21"/>
        <v>40</v>
      </c>
      <c r="B71" s="173">
        <v>3</v>
      </c>
      <c r="C71" s="173"/>
      <c r="D71" s="173"/>
      <c r="E71" s="173"/>
      <c r="F71" s="173"/>
      <c r="G71" s="173"/>
      <c r="H71" s="318"/>
      <c r="I71" s="115">
        <f t="shared" si="26"/>
        <v>4.875</v>
      </c>
      <c r="J71" s="115">
        <f t="shared" si="22"/>
        <v>0</v>
      </c>
      <c r="K71" s="115">
        <f t="shared" si="22"/>
        <v>0</v>
      </c>
      <c r="L71" s="115">
        <f t="shared" si="22"/>
        <v>0</v>
      </c>
      <c r="M71" s="115">
        <f t="shared" si="22"/>
        <v>0</v>
      </c>
      <c r="N71" s="115">
        <f t="shared" si="22"/>
        <v>0</v>
      </c>
      <c r="O71" s="382">
        <f t="shared" si="23"/>
        <v>40</v>
      </c>
      <c r="P71" s="73"/>
      <c r="Q71" s="73"/>
      <c r="R71" s="73"/>
      <c r="S71" s="73"/>
      <c r="V71">
        <v>40</v>
      </c>
      <c r="W71" s="116">
        <v>1.1499999999999999</v>
      </c>
      <c r="X71" s="116">
        <f t="shared" si="24"/>
        <v>1.2749999999999999</v>
      </c>
      <c r="Y71" s="116">
        <v>1.4</v>
      </c>
      <c r="Z71" s="116">
        <f t="shared" si="25"/>
        <v>1.625</v>
      </c>
      <c r="AA71" s="117">
        <v>1.85</v>
      </c>
      <c r="AC71" s="124">
        <v>58</v>
      </c>
      <c r="AD71" s="121">
        <v>11</v>
      </c>
      <c r="AE71" s="125">
        <v>2.3460000000000001</v>
      </c>
      <c r="AF71" s="125">
        <v>3.508</v>
      </c>
      <c r="AG71" s="126">
        <v>4.883</v>
      </c>
    </row>
    <row r="72" spans="1:33">
      <c r="A72" s="366">
        <f t="shared" si="21"/>
        <v>42</v>
      </c>
      <c r="B72" s="173">
        <v>2</v>
      </c>
      <c r="C72" s="173"/>
      <c r="D72" s="173"/>
      <c r="E72" s="173"/>
      <c r="F72" s="173"/>
      <c r="G72" s="173"/>
      <c r="H72" s="318"/>
      <c r="I72" s="115">
        <f t="shared" si="26"/>
        <v>3.65</v>
      </c>
      <c r="J72" s="115">
        <f t="shared" si="22"/>
        <v>0</v>
      </c>
      <c r="K72" s="115">
        <f t="shared" si="22"/>
        <v>0</v>
      </c>
      <c r="L72" s="115">
        <f t="shared" si="22"/>
        <v>0</v>
      </c>
      <c r="M72" s="115">
        <f t="shared" si="22"/>
        <v>0</v>
      </c>
      <c r="N72" s="115">
        <f t="shared" si="22"/>
        <v>0</v>
      </c>
      <c r="O72" s="382">
        <f t="shared" si="23"/>
        <v>42</v>
      </c>
      <c r="P72" s="73"/>
      <c r="Q72" s="73"/>
      <c r="R72" s="73"/>
      <c r="S72" s="73"/>
      <c r="V72">
        <v>42</v>
      </c>
      <c r="W72" s="116">
        <v>1.3</v>
      </c>
      <c r="X72" s="116">
        <f t="shared" si="24"/>
        <v>1.4500000000000002</v>
      </c>
      <c r="Y72" s="116">
        <v>1.6</v>
      </c>
      <c r="Z72" s="116">
        <f t="shared" si="25"/>
        <v>1.825</v>
      </c>
      <c r="AA72" s="117">
        <v>2.0499999999999998</v>
      </c>
      <c r="AC72" s="124">
        <v>62</v>
      </c>
      <c r="AD72" s="121">
        <v>12</v>
      </c>
      <c r="AE72" s="125">
        <v>2.6840000000000002</v>
      </c>
      <c r="AF72" s="125">
        <v>3.9969999999999999</v>
      </c>
      <c r="AG72" s="126">
        <v>5.6050000000000004</v>
      </c>
    </row>
    <row r="73" spans="1:33">
      <c r="A73" s="366">
        <f t="shared" si="21"/>
        <v>44</v>
      </c>
      <c r="B73" s="173">
        <v>6</v>
      </c>
      <c r="C73" s="173"/>
      <c r="D73" s="173"/>
      <c r="E73" s="173"/>
      <c r="F73" s="173"/>
      <c r="G73" s="173"/>
      <c r="H73" s="318"/>
      <c r="I73" s="115">
        <f t="shared" si="26"/>
        <v>12.149999999999999</v>
      </c>
      <c r="J73" s="115">
        <f t="shared" si="22"/>
        <v>0</v>
      </c>
      <c r="K73" s="115">
        <f t="shared" si="22"/>
        <v>0</v>
      </c>
      <c r="L73" s="115">
        <f t="shared" si="22"/>
        <v>0</v>
      </c>
      <c r="M73" s="115">
        <f t="shared" si="22"/>
        <v>0</v>
      </c>
      <c r="N73" s="115">
        <f t="shared" si="22"/>
        <v>0</v>
      </c>
      <c r="O73" s="382">
        <f t="shared" si="23"/>
        <v>44</v>
      </c>
      <c r="P73" s="73"/>
      <c r="Q73" s="73"/>
      <c r="R73" s="73"/>
      <c r="S73" s="73"/>
      <c r="V73">
        <v>44</v>
      </c>
      <c r="W73" s="116">
        <v>1.45</v>
      </c>
      <c r="X73" s="116">
        <f t="shared" si="24"/>
        <v>1.625</v>
      </c>
      <c r="Y73" s="116">
        <v>1.8</v>
      </c>
      <c r="Z73" s="116">
        <f t="shared" si="25"/>
        <v>2.0249999999999999</v>
      </c>
      <c r="AA73" s="117">
        <v>2.25</v>
      </c>
      <c r="AC73" s="124">
        <v>66</v>
      </c>
      <c r="AD73" s="121">
        <v>13</v>
      </c>
      <c r="AE73" s="125">
        <v>3.0430000000000001</v>
      </c>
      <c r="AF73" s="125">
        <v>4.5119999999999996</v>
      </c>
      <c r="AG73" s="126">
        <v>6.367</v>
      </c>
    </row>
    <row r="74" spans="1:33">
      <c r="A74" s="366">
        <f t="shared" si="21"/>
        <v>46</v>
      </c>
      <c r="B74" s="173">
        <v>2</v>
      </c>
      <c r="C74" s="173"/>
      <c r="D74" s="173"/>
      <c r="E74" s="173"/>
      <c r="F74" s="173"/>
      <c r="G74" s="173"/>
      <c r="H74" s="318"/>
      <c r="I74" s="115">
        <f t="shared" si="26"/>
        <v>4.45</v>
      </c>
      <c r="J74" s="115">
        <f t="shared" si="22"/>
        <v>0</v>
      </c>
      <c r="K74" s="115">
        <f t="shared" si="22"/>
        <v>0</v>
      </c>
      <c r="L74" s="115">
        <f t="shared" si="22"/>
        <v>0</v>
      </c>
      <c r="M74" s="115">
        <f t="shared" si="22"/>
        <v>0</v>
      </c>
      <c r="N74" s="115">
        <f t="shared" si="22"/>
        <v>0</v>
      </c>
      <c r="O74" s="382">
        <f t="shared" si="23"/>
        <v>46</v>
      </c>
      <c r="P74" s="73"/>
      <c r="Q74" s="73"/>
      <c r="R74" s="73"/>
      <c r="S74" s="73"/>
      <c r="V74">
        <v>46</v>
      </c>
      <c r="W74" s="116">
        <v>1.6</v>
      </c>
      <c r="X74" s="116">
        <f t="shared" si="24"/>
        <v>1.8</v>
      </c>
      <c r="Y74" s="116">
        <v>2</v>
      </c>
      <c r="Z74" s="116">
        <f t="shared" si="25"/>
        <v>2.2250000000000001</v>
      </c>
      <c r="AA74" s="117">
        <v>2.4500000000000002</v>
      </c>
      <c r="AC74" s="124">
        <v>70</v>
      </c>
      <c r="AD74" s="121">
        <v>14</v>
      </c>
      <c r="AE74" s="125">
        <v>3.423</v>
      </c>
      <c r="AF74" s="125">
        <v>5.0519999999999996</v>
      </c>
      <c r="AG74" s="126">
        <v>7.17</v>
      </c>
    </row>
    <row r="75" spans="1:33">
      <c r="A75" s="366">
        <f t="shared" si="21"/>
        <v>48</v>
      </c>
      <c r="B75" s="173">
        <v>6</v>
      </c>
      <c r="C75" s="173"/>
      <c r="D75" s="173"/>
      <c r="E75" s="173"/>
      <c r="F75" s="173"/>
      <c r="G75" s="173"/>
      <c r="H75" s="318"/>
      <c r="I75" s="115">
        <f t="shared" si="26"/>
        <v>13.950000000000001</v>
      </c>
      <c r="J75" s="115">
        <f t="shared" si="22"/>
        <v>0</v>
      </c>
      <c r="K75" s="115">
        <f t="shared" si="22"/>
        <v>0</v>
      </c>
      <c r="L75" s="115">
        <f t="shared" si="22"/>
        <v>0</v>
      </c>
      <c r="M75" s="115">
        <f t="shared" si="22"/>
        <v>0</v>
      </c>
      <c r="N75" s="115">
        <f t="shared" si="22"/>
        <v>0</v>
      </c>
      <c r="O75" s="382">
        <f t="shared" si="23"/>
        <v>48</v>
      </c>
      <c r="P75" s="73"/>
      <c r="Q75" s="73"/>
      <c r="R75" s="73"/>
      <c r="S75" s="73"/>
      <c r="V75">
        <v>48</v>
      </c>
      <c r="W75" s="116">
        <v>1.75</v>
      </c>
      <c r="X75" s="116">
        <f t="shared" si="24"/>
        <v>1.9750000000000001</v>
      </c>
      <c r="Y75" s="116">
        <v>2.2000000000000002</v>
      </c>
      <c r="Z75" s="116">
        <f t="shared" si="25"/>
        <v>2.3250000000000002</v>
      </c>
      <c r="AA75" s="117">
        <v>2.4500000000000002</v>
      </c>
      <c r="AC75" s="124">
        <v>74</v>
      </c>
      <c r="AD75" s="121">
        <v>15</v>
      </c>
      <c r="AE75" s="125">
        <v>3.8239999999999998</v>
      </c>
      <c r="AF75" s="125">
        <v>5.617</v>
      </c>
      <c r="AG75" s="126">
        <v>8.0120000000000005</v>
      </c>
    </row>
    <row r="76" spans="1:33">
      <c r="A76" s="366">
        <f t="shared" si="21"/>
        <v>50</v>
      </c>
      <c r="B76" s="173">
        <v>2</v>
      </c>
      <c r="C76" s="173"/>
      <c r="D76" s="173"/>
      <c r="E76" s="173"/>
      <c r="F76" s="173"/>
      <c r="G76" s="173"/>
      <c r="H76" s="318"/>
      <c r="I76" s="115">
        <f t="shared" si="26"/>
        <v>5.0999999999999996</v>
      </c>
      <c r="J76" s="115">
        <f t="shared" si="22"/>
        <v>0</v>
      </c>
      <c r="K76" s="115">
        <f t="shared" si="22"/>
        <v>0</v>
      </c>
      <c r="L76" s="115">
        <f t="shared" si="22"/>
        <v>0</v>
      </c>
      <c r="M76" s="115">
        <f t="shared" si="22"/>
        <v>0</v>
      </c>
      <c r="N76" s="115">
        <f t="shared" si="22"/>
        <v>0</v>
      </c>
      <c r="O76" s="382">
        <f t="shared" si="23"/>
        <v>50</v>
      </c>
      <c r="P76" s="73"/>
      <c r="Q76" s="73"/>
      <c r="R76" s="73"/>
      <c r="S76" s="73"/>
      <c r="V76">
        <v>50</v>
      </c>
      <c r="W76" s="116">
        <v>1.9</v>
      </c>
      <c r="X76" s="116">
        <f t="shared" si="24"/>
        <v>2.15</v>
      </c>
      <c r="Y76" s="116">
        <v>2.4</v>
      </c>
      <c r="Z76" s="116">
        <f t="shared" si="25"/>
        <v>2.5499999999999998</v>
      </c>
      <c r="AA76" s="117">
        <v>2.7</v>
      </c>
      <c r="AC76" s="124">
        <v>78</v>
      </c>
      <c r="AD76" s="121">
        <v>16</v>
      </c>
      <c r="AE76" s="125">
        <v>4.2460000000000004</v>
      </c>
      <c r="AF76" s="125">
        <v>6.2069999999999999</v>
      </c>
      <c r="AG76" s="126">
        <v>8.8940000000000001</v>
      </c>
    </row>
    <row r="77" spans="1:33">
      <c r="A77" s="366">
        <f t="shared" si="21"/>
        <v>52</v>
      </c>
      <c r="B77" s="173">
        <v>1</v>
      </c>
      <c r="C77" s="173"/>
      <c r="D77" s="173"/>
      <c r="E77" s="173"/>
      <c r="F77" s="173"/>
      <c r="G77" s="173"/>
      <c r="H77" s="318"/>
      <c r="I77" s="115">
        <f t="shared" si="26"/>
        <v>2.7750000000000004</v>
      </c>
      <c r="J77" s="115">
        <f t="shared" si="22"/>
        <v>0</v>
      </c>
      <c r="K77" s="115">
        <f t="shared" si="22"/>
        <v>0</v>
      </c>
      <c r="L77" s="115">
        <f t="shared" si="22"/>
        <v>0</v>
      </c>
      <c r="M77" s="115">
        <f t="shared" si="22"/>
        <v>0</v>
      </c>
      <c r="N77" s="115">
        <f t="shared" si="22"/>
        <v>0</v>
      </c>
      <c r="O77" s="382">
        <f t="shared" si="23"/>
        <v>52</v>
      </c>
      <c r="P77" s="73"/>
      <c r="Q77" s="73"/>
      <c r="R77" s="73"/>
      <c r="S77" s="73"/>
      <c r="V77">
        <v>52</v>
      </c>
      <c r="W77" s="116">
        <v>2.1</v>
      </c>
      <c r="X77" s="116">
        <f t="shared" si="24"/>
        <v>2.35</v>
      </c>
      <c r="Y77" s="116">
        <v>2.6</v>
      </c>
      <c r="Z77" s="116">
        <f t="shared" si="25"/>
        <v>2.7750000000000004</v>
      </c>
      <c r="AA77" s="117">
        <v>2.95</v>
      </c>
      <c r="AC77" s="124">
        <v>82</v>
      </c>
      <c r="AD77" s="121">
        <v>17</v>
      </c>
      <c r="AE77" s="125">
        <v>4.6890000000000001</v>
      </c>
      <c r="AF77" s="125">
        <v>6.8220000000000001</v>
      </c>
      <c r="AG77" s="126">
        <v>9.8160000000000007</v>
      </c>
    </row>
    <row r="78" spans="1:33">
      <c r="A78" s="366">
        <f t="shared" si="21"/>
        <v>54</v>
      </c>
      <c r="B78" s="173">
        <v>2</v>
      </c>
      <c r="C78" s="173"/>
      <c r="D78" s="173"/>
      <c r="E78" s="173"/>
      <c r="F78" s="173"/>
      <c r="G78" s="173"/>
      <c r="H78" s="318"/>
      <c r="I78" s="115">
        <f t="shared" si="26"/>
        <v>6.0500000000000007</v>
      </c>
      <c r="J78" s="115">
        <f t="shared" si="22"/>
        <v>0</v>
      </c>
      <c r="K78" s="115">
        <f t="shared" si="22"/>
        <v>0</v>
      </c>
      <c r="L78" s="115">
        <f t="shared" si="22"/>
        <v>0</v>
      </c>
      <c r="M78" s="115">
        <f t="shared" si="22"/>
        <v>0</v>
      </c>
      <c r="N78" s="115">
        <f t="shared" si="22"/>
        <v>0</v>
      </c>
      <c r="O78" s="382">
        <f t="shared" si="23"/>
        <v>54</v>
      </c>
      <c r="P78" s="73"/>
      <c r="Q78" s="73"/>
      <c r="R78" s="73"/>
      <c r="S78" s="73"/>
      <c r="V78">
        <v>54</v>
      </c>
      <c r="W78" s="116">
        <v>2.2999999999999998</v>
      </c>
      <c r="X78" s="116">
        <f t="shared" si="24"/>
        <v>2.5750000000000002</v>
      </c>
      <c r="Y78" s="116">
        <v>2.85</v>
      </c>
      <c r="Z78" s="116">
        <f t="shared" si="25"/>
        <v>3.0250000000000004</v>
      </c>
      <c r="AA78" s="117">
        <v>3.2</v>
      </c>
      <c r="AC78" s="124">
        <v>86</v>
      </c>
      <c r="AD78" s="121">
        <v>18</v>
      </c>
      <c r="AE78" s="125">
        <v>5.1529999999999996</v>
      </c>
      <c r="AF78" s="125">
        <v>7.4619999999999997</v>
      </c>
      <c r="AG78" s="126">
        <v>10.779</v>
      </c>
    </row>
    <row r="79" spans="1:33">
      <c r="A79" s="366">
        <f t="shared" si="21"/>
        <v>56</v>
      </c>
      <c r="B79" s="173"/>
      <c r="C79" s="173"/>
      <c r="D79" s="173"/>
      <c r="E79" s="173"/>
      <c r="F79" s="173"/>
      <c r="G79" s="173"/>
      <c r="H79" s="318"/>
      <c r="I79" s="115">
        <f t="shared" si="26"/>
        <v>0</v>
      </c>
      <c r="J79" s="115">
        <f t="shared" si="22"/>
        <v>0</v>
      </c>
      <c r="K79" s="115">
        <f t="shared" si="22"/>
        <v>0</v>
      </c>
      <c r="L79" s="115">
        <f t="shared" si="22"/>
        <v>0</v>
      </c>
      <c r="M79" s="115">
        <f t="shared" si="22"/>
        <v>0</v>
      </c>
      <c r="N79" s="115">
        <f t="shared" si="22"/>
        <v>0</v>
      </c>
      <c r="O79" s="382">
        <f t="shared" si="23"/>
        <v>56</v>
      </c>
      <c r="P79" s="73"/>
      <c r="Q79" s="73"/>
      <c r="R79" s="73"/>
      <c r="S79" s="73"/>
      <c r="V79">
        <v>56</v>
      </c>
      <c r="W79" s="116">
        <v>2.5</v>
      </c>
      <c r="X79" s="116">
        <f t="shared" si="24"/>
        <v>2.8</v>
      </c>
      <c r="Y79" s="116">
        <v>3.1</v>
      </c>
      <c r="Z79" s="116">
        <f t="shared" si="25"/>
        <v>3.3</v>
      </c>
      <c r="AA79" s="117">
        <v>3.5</v>
      </c>
      <c r="AC79" s="124">
        <v>90</v>
      </c>
      <c r="AD79" s="121">
        <v>19</v>
      </c>
      <c r="AE79" s="125">
        <v>5.6369999999999996</v>
      </c>
      <c r="AF79" s="125">
        <v>8.1270000000000007</v>
      </c>
      <c r="AG79" s="126">
        <v>11.781000000000001</v>
      </c>
    </row>
    <row r="80" spans="1:33">
      <c r="A80" s="366">
        <f t="shared" si="21"/>
        <v>58</v>
      </c>
      <c r="B80" s="173"/>
      <c r="C80" s="173"/>
      <c r="D80" s="173"/>
      <c r="E80" s="173"/>
      <c r="F80" s="173"/>
      <c r="G80" s="173"/>
      <c r="H80" s="318"/>
      <c r="I80" s="115">
        <f t="shared" si="26"/>
        <v>0</v>
      </c>
      <c r="J80" s="115">
        <f t="shared" ref="J80:J91" si="27">C80*$Z80</f>
        <v>0</v>
      </c>
      <c r="K80" s="115">
        <f t="shared" ref="K80:K91" si="28">D80*$Z80</f>
        <v>0</v>
      </c>
      <c r="L80" s="115">
        <f t="shared" ref="L80:L91" si="29">E80*$Z80</f>
        <v>0</v>
      </c>
      <c r="M80" s="115">
        <f t="shared" ref="M80:M91" si="30">F80*$Z80</f>
        <v>0</v>
      </c>
      <c r="N80" s="115">
        <f t="shared" ref="N80:N91" si="31">G80*$Z80</f>
        <v>0</v>
      </c>
      <c r="O80" s="382">
        <f t="shared" si="23"/>
        <v>58</v>
      </c>
      <c r="P80" s="73"/>
      <c r="Q80" s="73"/>
      <c r="R80" s="73"/>
      <c r="S80" s="73"/>
      <c r="V80">
        <v>58</v>
      </c>
      <c r="W80" s="116">
        <v>2.7</v>
      </c>
      <c r="X80" s="116">
        <f t="shared" si="24"/>
        <v>3.0250000000000004</v>
      </c>
      <c r="Y80" s="116">
        <v>3.35</v>
      </c>
      <c r="Z80" s="116">
        <f t="shared" si="25"/>
        <v>3.5750000000000002</v>
      </c>
      <c r="AA80" s="117">
        <v>3.8</v>
      </c>
      <c r="AC80" s="175">
        <v>94</v>
      </c>
      <c r="AD80" s="176">
        <v>20</v>
      </c>
      <c r="AE80" s="177">
        <v>6.1429999999999998</v>
      </c>
      <c r="AF80" s="177">
        <v>8.8170000000000002</v>
      </c>
      <c r="AG80" s="178">
        <v>12.823</v>
      </c>
    </row>
    <row r="81" spans="1:27">
      <c r="A81" s="366">
        <f t="shared" si="21"/>
        <v>60</v>
      </c>
      <c r="B81" s="173">
        <v>2</v>
      </c>
      <c r="C81" s="173"/>
      <c r="D81" s="173"/>
      <c r="E81" s="173"/>
      <c r="F81" s="173"/>
      <c r="G81" s="173"/>
      <c r="H81" s="318"/>
      <c r="I81" s="115">
        <f t="shared" si="26"/>
        <v>7.6999999999999993</v>
      </c>
      <c r="J81" s="115">
        <f t="shared" si="27"/>
        <v>0</v>
      </c>
      <c r="K81" s="115">
        <f t="shared" si="28"/>
        <v>0</v>
      </c>
      <c r="L81" s="115">
        <f t="shared" si="29"/>
        <v>0</v>
      </c>
      <c r="M81" s="115">
        <f t="shared" si="30"/>
        <v>0</v>
      </c>
      <c r="N81" s="115">
        <f t="shared" si="31"/>
        <v>0</v>
      </c>
      <c r="O81" s="382">
        <f t="shared" si="23"/>
        <v>60</v>
      </c>
      <c r="P81" s="73"/>
      <c r="Q81" s="73"/>
      <c r="R81" s="73"/>
      <c r="S81" s="73"/>
      <c r="V81">
        <v>60</v>
      </c>
      <c r="W81" s="116">
        <v>2.9</v>
      </c>
      <c r="X81" s="116">
        <f t="shared" si="24"/>
        <v>3.25</v>
      </c>
      <c r="Y81" s="116">
        <v>3.6</v>
      </c>
      <c r="Z81" s="116">
        <f t="shared" si="25"/>
        <v>3.8499999999999996</v>
      </c>
      <c r="AA81" s="117">
        <v>4.0999999999999996</v>
      </c>
    </row>
    <row r="82" spans="1:27">
      <c r="A82" s="366">
        <f t="shared" si="21"/>
        <v>62</v>
      </c>
      <c r="B82" s="173"/>
      <c r="C82" s="173"/>
      <c r="D82" s="173"/>
      <c r="E82" s="173"/>
      <c r="F82" s="173"/>
      <c r="G82" s="173"/>
      <c r="H82" s="318"/>
      <c r="I82" s="115">
        <f t="shared" si="26"/>
        <v>0</v>
      </c>
      <c r="J82" s="115">
        <f t="shared" si="27"/>
        <v>0</v>
      </c>
      <c r="K82" s="115">
        <f t="shared" si="28"/>
        <v>0</v>
      </c>
      <c r="L82" s="115">
        <f t="shared" si="29"/>
        <v>0</v>
      </c>
      <c r="M82" s="115">
        <f t="shared" si="30"/>
        <v>0</v>
      </c>
      <c r="N82" s="115">
        <f t="shared" si="31"/>
        <v>0</v>
      </c>
      <c r="O82" s="382">
        <f t="shared" si="23"/>
        <v>62</v>
      </c>
      <c r="P82" s="73"/>
      <c r="Q82" s="73"/>
      <c r="R82" s="73"/>
      <c r="S82" s="73"/>
      <c r="V82">
        <v>62</v>
      </c>
      <c r="W82" s="116">
        <v>3.1</v>
      </c>
      <c r="X82" s="116">
        <f t="shared" si="24"/>
        <v>3.4750000000000001</v>
      </c>
      <c r="Y82" s="116">
        <v>3.85</v>
      </c>
      <c r="Z82" s="116">
        <f t="shared" si="25"/>
        <v>4.125</v>
      </c>
      <c r="AA82" s="117">
        <v>4.4000000000000004</v>
      </c>
    </row>
    <row r="83" spans="1:27">
      <c r="A83" s="366">
        <f t="shared" si="21"/>
        <v>64</v>
      </c>
      <c r="B83" s="173">
        <v>1</v>
      </c>
      <c r="C83" s="173"/>
      <c r="D83" s="173"/>
      <c r="E83" s="173"/>
      <c r="F83" s="173"/>
      <c r="G83" s="173"/>
      <c r="H83" s="318"/>
      <c r="I83" s="115">
        <f t="shared" si="26"/>
        <v>4.4250000000000007</v>
      </c>
      <c r="J83" s="115">
        <f t="shared" si="27"/>
        <v>0</v>
      </c>
      <c r="K83" s="115">
        <f t="shared" si="28"/>
        <v>0</v>
      </c>
      <c r="L83" s="115">
        <f t="shared" si="29"/>
        <v>0</v>
      </c>
      <c r="M83" s="115">
        <f t="shared" si="30"/>
        <v>0</v>
      </c>
      <c r="N83" s="115">
        <f t="shared" si="31"/>
        <v>0</v>
      </c>
      <c r="O83" s="382">
        <f t="shared" si="23"/>
        <v>64</v>
      </c>
      <c r="P83" s="73"/>
      <c r="Q83" s="73"/>
      <c r="R83" s="73"/>
      <c r="S83" s="73"/>
      <c r="V83">
        <v>64</v>
      </c>
      <c r="W83" s="116">
        <v>3.3</v>
      </c>
      <c r="X83" s="116">
        <f t="shared" si="24"/>
        <v>3.7250000000000001</v>
      </c>
      <c r="Y83" s="116">
        <v>4.1500000000000004</v>
      </c>
      <c r="Z83" s="116">
        <f t="shared" si="25"/>
        <v>4.4250000000000007</v>
      </c>
      <c r="AA83" s="117">
        <v>4.7</v>
      </c>
    </row>
    <row r="84" spans="1:27">
      <c r="A84" s="366">
        <f t="shared" si="21"/>
        <v>66</v>
      </c>
      <c r="B84" s="173"/>
      <c r="C84" s="173"/>
      <c r="D84" s="173"/>
      <c r="E84" s="173"/>
      <c r="F84" s="173"/>
      <c r="G84" s="173"/>
      <c r="H84" s="318"/>
      <c r="I84" s="115">
        <f t="shared" si="26"/>
        <v>0</v>
      </c>
      <c r="J84" s="115">
        <f t="shared" si="27"/>
        <v>0</v>
      </c>
      <c r="K84" s="115">
        <f t="shared" si="28"/>
        <v>0</v>
      </c>
      <c r="L84" s="115">
        <f t="shared" si="29"/>
        <v>0</v>
      </c>
      <c r="M84" s="115">
        <f t="shared" si="30"/>
        <v>0</v>
      </c>
      <c r="N84" s="115">
        <f t="shared" si="31"/>
        <v>0</v>
      </c>
      <c r="O84" s="382">
        <f t="shared" si="23"/>
        <v>66</v>
      </c>
      <c r="P84" s="73"/>
      <c r="Q84" s="73"/>
      <c r="R84" s="73"/>
      <c r="S84" s="73"/>
      <c r="V84">
        <v>66</v>
      </c>
      <c r="W84" s="116">
        <v>3.55</v>
      </c>
      <c r="X84" s="116">
        <f t="shared" si="24"/>
        <v>4</v>
      </c>
      <c r="Y84" s="116">
        <v>4.45</v>
      </c>
      <c r="Z84" s="116">
        <f t="shared" si="25"/>
        <v>4.75</v>
      </c>
      <c r="AA84" s="117">
        <v>5.05</v>
      </c>
    </row>
    <row r="85" spans="1:27">
      <c r="A85" s="366">
        <f t="shared" si="21"/>
        <v>68</v>
      </c>
      <c r="B85" s="173">
        <v>2</v>
      </c>
      <c r="C85" s="173"/>
      <c r="D85" s="173"/>
      <c r="E85" s="173"/>
      <c r="F85" s="173"/>
      <c r="G85" s="173"/>
      <c r="H85" s="318"/>
      <c r="I85" s="115">
        <f t="shared" si="26"/>
        <v>10.15</v>
      </c>
      <c r="J85" s="115">
        <f t="shared" si="27"/>
        <v>0</v>
      </c>
      <c r="K85" s="115">
        <f t="shared" si="28"/>
        <v>0</v>
      </c>
      <c r="L85" s="115">
        <f t="shared" si="29"/>
        <v>0</v>
      </c>
      <c r="M85" s="115">
        <f t="shared" si="30"/>
        <v>0</v>
      </c>
      <c r="N85" s="115">
        <f t="shared" si="31"/>
        <v>0</v>
      </c>
      <c r="O85" s="382">
        <f t="shared" si="23"/>
        <v>68</v>
      </c>
      <c r="P85" s="73"/>
      <c r="Q85" s="73"/>
      <c r="R85" s="73"/>
      <c r="S85" s="73"/>
      <c r="V85">
        <v>68</v>
      </c>
      <c r="W85" s="116">
        <v>3.8</v>
      </c>
      <c r="X85" s="116">
        <f t="shared" si="24"/>
        <v>4.2750000000000004</v>
      </c>
      <c r="Y85" s="116">
        <v>4.75</v>
      </c>
      <c r="Z85" s="116">
        <f t="shared" si="25"/>
        <v>5.0750000000000002</v>
      </c>
      <c r="AA85" s="117">
        <v>5.4</v>
      </c>
    </row>
    <row r="86" spans="1:27">
      <c r="A86" s="366">
        <f t="shared" si="21"/>
        <v>70</v>
      </c>
      <c r="B86" s="173"/>
      <c r="C86" s="173"/>
      <c r="D86" s="173"/>
      <c r="E86" s="173"/>
      <c r="F86" s="173"/>
      <c r="G86" s="173"/>
      <c r="H86" s="318"/>
      <c r="I86" s="115">
        <f t="shared" si="26"/>
        <v>0</v>
      </c>
      <c r="J86" s="115">
        <f t="shared" si="27"/>
        <v>0</v>
      </c>
      <c r="K86" s="115">
        <f t="shared" si="28"/>
        <v>0</v>
      </c>
      <c r="L86" s="115">
        <f t="shared" si="29"/>
        <v>0</v>
      </c>
      <c r="M86" s="115">
        <f t="shared" si="30"/>
        <v>0</v>
      </c>
      <c r="N86" s="115">
        <f t="shared" si="31"/>
        <v>0</v>
      </c>
      <c r="O86" s="382">
        <f t="shared" si="23"/>
        <v>70</v>
      </c>
      <c r="P86" s="73"/>
      <c r="Q86" s="73"/>
      <c r="R86" s="73"/>
      <c r="S86" s="73"/>
      <c r="V86">
        <v>70</v>
      </c>
      <c r="W86" s="116">
        <v>4.05</v>
      </c>
      <c r="X86" s="116">
        <f t="shared" si="24"/>
        <v>4.55</v>
      </c>
      <c r="Y86" s="116">
        <v>5.05</v>
      </c>
      <c r="Z86" s="116">
        <f t="shared" si="25"/>
        <v>5.4</v>
      </c>
      <c r="AA86" s="117">
        <v>5.75</v>
      </c>
    </row>
    <row r="87" spans="1:27">
      <c r="A87" s="366">
        <f t="shared" si="21"/>
        <v>72</v>
      </c>
      <c r="B87" s="173"/>
      <c r="C87" s="173"/>
      <c r="D87" s="173"/>
      <c r="E87" s="173"/>
      <c r="F87" s="173"/>
      <c r="G87" s="173"/>
      <c r="H87" s="318"/>
      <c r="I87" s="115">
        <f t="shared" si="26"/>
        <v>0</v>
      </c>
      <c r="J87" s="115">
        <f t="shared" si="27"/>
        <v>0</v>
      </c>
      <c r="K87" s="115">
        <f t="shared" si="28"/>
        <v>0</v>
      </c>
      <c r="L87" s="115">
        <f t="shared" si="29"/>
        <v>0</v>
      </c>
      <c r="M87" s="115">
        <f t="shared" si="30"/>
        <v>0</v>
      </c>
      <c r="N87" s="115">
        <f t="shared" si="31"/>
        <v>0</v>
      </c>
      <c r="O87" s="382">
        <f t="shared" si="23"/>
        <v>72</v>
      </c>
      <c r="P87" s="73"/>
      <c r="Q87" s="73"/>
      <c r="R87" s="73"/>
      <c r="S87" s="73"/>
      <c r="V87">
        <v>72</v>
      </c>
      <c r="W87" s="116">
        <v>4.3</v>
      </c>
      <c r="X87" s="116">
        <f t="shared" si="24"/>
        <v>4.8499999999999996</v>
      </c>
      <c r="Y87" s="116">
        <v>5.4</v>
      </c>
      <c r="Z87" s="116">
        <f t="shared" si="25"/>
        <v>5.75</v>
      </c>
      <c r="AA87" s="117">
        <v>6.1</v>
      </c>
    </row>
    <row r="88" spans="1:27">
      <c r="A88" s="366">
        <f t="shared" si="21"/>
        <v>74</v>
      </c>
      <c r="B88" s="173"/>
      <c r="C88" s="173"/>
      <c r="D88" s="173"/>
      <c r="E88" s="173"/>
      <c r="F88" s="173"/>
      <c r="G88" s="173"/>
      <c r="H88" s="318"/>
      <c r="I88" s="115">
        <f t="shared" si="26"/>
        <v>0</v>
      </c>
      <c r="J88" s="115">
        <f t="shared" si="27"/>
        <v>0</v>
      </c>
      <c r="K88" s="115">
        <f t="shared" si="28"/>
        <v>0</v>
      </c>
      <c r="L88" s="115">
        <f t="shared" si="29"/>
        <v>0</v>
      </c>
      <c r="M88" s="115">
        <f t="shared" si="30"/>
        <v>0</v>
      </c>
      <c r="N88" s="115">
        <f t="shared" si="31"/>
        <v>0</v>
      </c>
      <c r="O88" s="382">
        <f t="shared" si="23"/>
        <v>74</v>
      </c>
      <c r="P88" s="73"/>
      <c r="Q88" s="73"/>
      <c r="R88" s="73"/>
      <c r="S88" s="73"/>
      <c r="T88" s="73"/>
      <c r="V88">
        <v>74</v>
      </c>
      <c r="W88" s="116">
        <v>4.55</v>
      </c>
      <c r="X88" s="116">
        <f t="shared" si="24"/>
        <v>5.15</v>
      </c>
      <c r="Y88" s="116">
        <v>5.75</v>
      </c>
      <c r="Z88" s="116">
        <f t="shared" si="25"/>
        <v>6.125</v>
      </c>
      <c r="AA88" s="117">
        <v>6.5</v>
      </c>
    </row>
    <row r="89" spans="1:27">
      <c r="A89" s="366">
        <f t="shared" si="21"/>
        <v>76</v>
      </c>
      <c r="B89" s="173"/>
      <c r="C89" s="173"/>
      <c r="D89" s="173"/>
      <c r="E89" s="173"/>
      <c r="F89" s="173"/>
      <c r="G89" s="173"/>
      <c r="H89" s="318"/>
      <c r="I89" s="115">
        <f t="shared" si="26"/>
        <v>0</v>
      </c>
      <c r="J89" s="115">
        <f t="shared" si="27"/>
        <v>0</v>
      </c>
      <c r="K89" s="115">
        <f t="shared" si="28"/>
        <v>0</v>
      </c>
      <c r="L89" s="115">
        <f t="shared" si="29"/>
        <v>0</v>
      </c>
      <c r="M89" s="115">
        <f t="shared" si="30"/>
        <v>0</v>
      </c>
      <c r="N89" s="115">
        <f t="shared" si="31"/>
        <v>0</v>
      </c>
      <c r="O89" s="382">
        <f t="shared" si="23"/>
        <v>76</v>
      </c>
      <c r="P89" s="73"/>
      <c r="Q89" s="73"/>
      <c r="R89" s="73"/>
      <c r="S89" s="73"/>
      <c r="T89" s="73"/>
      <c r="V89">
        <v>76</v>
      </c>
      <c r="W89" s="116">
        <v>4.8</v>
      </c>
      <c r="X89" s="116">
        <f t="shared" si="24"/>
        <v>5.4499999999999993</v>
      </c>
      <c r="Y89" s="116">
        <v>6.1</v>
      </c>
      <c r="Z89" s="116">
        <f t="shared" si="25"/>
        <v>6.5</v>
      </c>
      <c r="AA89" s="117">
        <v>6.9</v>
      </c>
    </row>
    <row r="90" spans="1:27">
      <c r="A90" s="366">
        <f t="shared" si="21"/>
        <v>78</v>
      </c>
      <c r="B90" s="179"/>
      <c r="C90" s="179"/>
      <c r="D90" s="179"/>
      <c r="E90" s="179"/>
      <c r="F90" s="179"/>
      <c r="G90" s="179"/>
      <c r="H90" s="318"/>
      <c r="I90" s="115">
        <f t="shared" si="26"/>
        <v>0</v>
      </c>
      <c r="J90" s="115">
        <f t="shared" si="27"/>
        <v>0</v>
      </c>
      <c r="K90" s="115">
        <f t="shared" si="28"/>
        <v>0</v>
      </c>
      <c r="L90" s="115">
        <f t="shared" si="29"/>
        <v>0</v>
      </c>
      <c r="M90" s="115">
        <f t="shared" si="30"/>
        <v>0</v>
      </c>
      <c r="N90" s="115">
        <f t="shared" si="31"/>
        <v>0</v>
      </c>
      <c r="O90" s="382">
        <f t="shared" si="23"/>
        <v>78</v>
      </c>
      <c r="P90" s="73"/>
      <c r="Q90" s="73"/>
      <c r="R90" s="73"/>
      <c r="S90" s="73"/>
      <c r="T90" s="73"/>
      <c r="V90">
        <v>78</v>
      </c>
      <c r="W90" s="128">
        <v>5.05</v>
      </c>
      <c r="X90" s="128">
        <f t="shared" si="24"/>
        <v>5.75</v>
      </c>
      <c r="Y90" s="128">
        <v>6.45</v>
      </c>
      <c r="Z90" s="128">
        <f t="shared" si="25"/>
        <v>6.875</v>
      </c>
      <c r="AA90" s="129">
        <v>7.3</v>
      </c>
    </row>
    <row r="91" spans="1:27">
      <c r="A91" s="366">
        <f t="shared" si="21"/>
        <v>80</v>
      </c>
      <c r="B91" s="173"/>
      <c r="C91" s="173"/>
      <c r="D91" s="173"/>
      <c r="E91" s="173"/>
      <c r="F91" s="173"/>
      <c r="G91" s="173"/>
      <c r="H91" s="315"/>
      <c r="I91" s="115">
        <f t="shared" si="26"/>
        <v>0</v>
      </c>
      <c r="J91" s="115">
        <f t="shared" si="27"/>
        <v>0</v>
      </c>
      <c r="K91" s="115">
        <f t="shared" si="28"/>
        <v>0</v>
      </c>
      <c r="L91" s="115">
        <f t="shared" si="29"/>
        <v>0</v>
      </c>
      <c r="M91" s="115">
        <f t="shared" si="30"/>
        <v>0</v>
      </c>
      <c r="N91" s="115">
        <f t="shared" si="31"/>
        <v>0</v>
      </c>
      <c r="O91" s="382">
        <f t="shared" si="23"/>
        <v>80</v>
      </c>
      <c r="P91" s="73"/>
      <c r="Q91" s="73"/>
      <c r="R91" s="73"/>
      <c r="S91" s="73"/>
      <c r="T91" s="73"/>
      <c r="V91">
        <v>80</v>
      </c>
      <c r="W91" s="116">
        <v>5.3</v>
      </c>
      <c r="X91" s="116">
        <f t="shared" si="24"/>
        <v>6.05</v>
      </c>
      <c r="Y91" s="116">
        <v>6.8</v>
      </c>
      <c r="Z91" s="116">
        <f t="shared" si="25"/>
        <v>7.25</v>
      </c>
      <c r="AA91" s="117">
        <v>7.7</v>
      </c>
    </row>
    <row r="92" spans="1:27" ht="5.25" customHeight="1" thickBot="1">
      <c r="A92" s="339"/>
      <c r="B92" s="108"/>
      <c r="C92" s="108"/>
      <c r="D92" s="108"/>
      <c r="E92" s="108"/>
      <c r="F92" s="108"/>
      <c r="G92" s="108"/>
      <c r="H92" s="3"/>
      <c r="I92" s="181"/>
      <c r="J92" s="182"/>
      <c r="K92" s="182"/>
      <c r="L92" s="182"/>
      <c r="M92" s="182"/>
      <c r="N92" s="182"/>
      <c r="O92" s="385"/>
      <c r="P92" s="73"/>
      <c r="Q92" s="73"/>
      <c r="R92" s="73"/>
      <c r="S92" s="73"/>
      <c r="T92" s="73"/>
      <c r="W92" s="180"/>
      <c r="X92" s="180"/>
      <c r="Y92" s="180"/>
      <c r="Z92" s="180"/>
      <c r="AA92" s="183"/>
    </row>
    <row r="93" spans="1:27">
      <c r="A93" s="149" t="s">
        <v>169</v>
      </c>
      <c r="B93" s="356">
        <f t="shared" ref="B93:G93" si="32">SUM(B64:B91)</f>
        <v>38</v>
      </c>
      <c r="C93" s="356">
        <f t="shared" si="32"/>
        <v>0</v>
      </c>
      <c r="D93" s="356">
        <f t="shared" si="32"/>
        <v>0</v>
      </c>
      <c r="E93" s="356">
        <f t="shared" si="32"/>
        <v>0</v>
      </c>
      <c r="F93" s="356">
        <f t="shared" si="32"/>
        <v>0</v>
      </c>
      <c r="G93" s="356">
        <f t="shared" si="32"/>
        <v>0</v>
      </c>
      <c r="H93" s="353" t="s">
        <v>462</v>
      </c>
      <c r="I93" s="352">
        <f t="shared" ref="I93:N93" si="33">SUM(I64:I92)</f>
        <v>84.300000000000011</v>
      </c>
      <c r="J93" s="352">
        <f t="shared" si="33"/>
        <v>0</v>
      </c>
      <c r="K93" s="352">
        <f t="shared" si="33"/>
        <v>0</v>
      </c>
      <c r="L93" s="352">
        <f t="shared" si="33"/>
        <v>0</v>
      </c>
      <c r="M93" s="352">
        <f t="shared" si="33"/>
        <v>0</v>
      </c>
      <c r="N93" s="352">
        <f t="shared" si="33"/>
        <v>0</v>
      </c>
      <c r="O93" s="157" t="s">
        <v>463</v>
      </c>
      <c r="P93" s="185">
        <f>(I93+N93)/(B93+F93)</f>
        <v>2.2184210526315793</v>
      </c>
      <c r="Q93" s="185"/>
      <c r="R93" s="185"/>
      <c r="S93" s="185"/>
      <c r="T93" s="158"/>
    </row>
    <row r="94" spans="1:27" ht="13.8" thickBot="1">
      <c r="A94" s="149" t="s">
        <v>170</v>
      </c>
      <c r="B94" s="189">
        <f t="shared" ref="B94:G94" si="34">SUM(B57:B61)</f>
        <v>13</v>
      </c>
      <c r="C94" s="189">
        <f t="shared" si="34"/>
        <v>0</v>
      </c>
      <c r="D94" s="189">
        <f t="shared" si="34"/>
        <v>0</v>
      </c>
      <c r="E94" s="189">
        <f t="shared" si="34"/>
        <v>0</v>
      </c>
      <c r="F94" s="189">
        <f t="shared" si="34"/>
        <v>0</v>
      </c>
      <c r="G94" s="189">
        <f t="shared" si="34"/>
        <v>0</v>
      </c>
      <c r="H94" s="151" t="s">
        <v>465</v>
      </c>
      <c r="I94" s="153">
        <f t="shared" ref="I94:N94" si="35">SUM(I57:I61)</f>
        <v>4.0250000000000004</v>
      </c>
      <c r="J94" s="153">
        <f t="shared" si="35"/>
        <v>0</v>
      </c>
      <c r="K94" s="153">
        <f t="shared" si="35"/>
        <v>0</v>
      </c>
      <c r="L94" s="153">
        <f t="shared" si="35"/>
        <v>0</v>
      </c>
      <c r="M94" s="153">
        <f t="shared" si="35"/>
        <v>0</v>
      </c>
      <c r="N94" s="153">
        <f t="shared" si="35"/>
        <v>0</v>
      </c>
      <c r="O94" s="73" t="s">
        <v>463</v>
      </c>
      <c r="P94" s="185"/>
      <c r="Q94" s="185"/>
      <c r="R94" s="185"/>
      <c r="S94" s="185"/>
      <c r="T94" s="158"/>
    </row>
    <row r="95" spans="1:27" ht="13.8" thickBot="1">
      <c r="A95" s="149" t="s">
        <v>171</v>
      </c>
      <c r="B95" s="156">
        <f t="shared" ref="B95:G95" si="36">SUM(B93:B94)</f>
        <v>51</v>
      </c>
      <c r="C95" s="156">
        <f t="shared" si="36"/>
        <v>0</v>
      </c>
      <c r="D95" s="156">
        <f t="shared" si="36"/>
        <v>0</v>
      </c>
      <c r="E95" s="156">
        <f t="shared" si="36"/>
        <v>0</v>
      </c>
      <c r="F95" s="156">
        <f t="shared" si="36"/>
        <v>0</v>
      </c>
      <c r="G95" s="156">
        <f t="shared" si="36"/>
        <v>0</v>
      </c>
      <c r="H95" s="151"/>
      <c r="I95" s="156">
        <f t="shared" ref="I95:N95" si="37">SUM(I93:I94)</f>
        <v>88.325000000000017</v>
      </c>
      <c r="J95" s="156">
        <f t="shared" si="37"/>
        <v>0</v>
      </c>
      <c r="K95" s="156">
        <f t="shared" si="37"/>
        <v>0</v>
      </c>
      <c r="L95" s="156">
        <f t="shared" si="37"/>
        <v>0</v>
      </c>
      <c r="M95" s="156">
        <f t="shared" si="37"/>
        <v>0</v>
      </c>
      <c r="N95" s="156">
        <f t="shared" si="37"/>
        <v>0</v>
      </c>
      <c r="O95" s="73"/>
      <c r="P95" s="185"/>
      <c r="Q95" s="185"/>
      <c r="R95" s="185"/>
      <c r="S95" s="185"/>
      <c r="T95" s="158"/>
    </row>
    <row r="96" spans="1:27" ht="13.8" thickBot="1">
      <c r="A96" s="149" t="s">
        <v>171</v>
      </c>
      <c r="B96" s="555">
        <f>SUM(B95:G95)</f>
        <v>51</v>
      </c>
      <c r="C96" s="565"/>
      <c r="D96" s="565"/>
      <c r="E96" s="565"/>
      <c r="F96" s="565"/>
      <c r="G96" s="566"/>
      <c r="H96" s="151" t="s">
        <v>466</v>
      </c>
      <c r="I96" s="555">
        <f>SUM(I95:N95)</f>
        <v>88.325000000000017</v>
      </c>
      <c r="J96" s="556"/>
      <c r="K96" s="556"/>
      <c r="L96" s="556"/>
      <c r="M96" s="556"/>
      <c r="N96" s="557"/>
      <c r="O96" s="73" t="s">
        <v>463</v>
      </c>
      <c r="P96" s="185">
        <f>I96/B96</f>
        <v>1.7318627450980395</v>
      </c>
      <c r="Q96" s="185"/>
      <c r="R96" s="185"/>
      <c r="S96" s="185"/>
      <c r="T96" s="158"/>
    </row>
    <row r="97" spans="1:20" ht="6" customHeight="1" thickBot="1">
      <c r="I97" s="186"/>
      <c r="J97" s="186"/>
      <c r="K97" s="186"/>
      <c r="L97" s="186"/>
      <c r="M97" s="186"/>
      <c r="N97" s="186"/>
      <c r="O97" s="73"/>
      <c r="P97" s="187"/>
      <c r="Q97" s="187"/>
      <c r="R97" s="187"/>
      <c r="S97" s="187"/>
    </row>
    <row r="98" spans="1:20" ht="13.8" thickBot="1">
      <c r="A98" s="149" t="s">
        <v>461</v>
      </c>
      <c r="B98" s="564">
        <f>B50+B96</f>
        <v>65</v>
      </c>
      <c r="C98" s="559"/>
      <c r="D98" s="559"/>
      <c r="E98" s="559"/>
      <c r="F98" s="559"/>
      <c r="G98" s="559"/>
      <c r="H98" s="338" t="s">
        <v>477</v>
      </c>
      <c r="I98" s="552">
        <f>I50+I96</f>
        <v>98.350000000000023</v>
      </c>
      <c r="J98" s="553"/>
      <c r="K98" s="553"/>
      <c r="L98" s="553"/>
      <c r="M98" s="553"/>
      <c r="N98" s="554"/>
      <c r="O98" s="73" t="s">
        <v>463</v>
      </c>
      <c r="P98" s="185">
        <f>I98/B98</f>
        <v>1.5130769230769234</v>
      </c>
      <c r="Q98" s="185"/>
      <c r="R98" s="185"/>
      <c r="S98" s="185"/>
      <c r="T98" s="158"/>
    </row>
    <row r="99" spans="1:20" ht="13.5" customHeight="1" thickBot="1">
      <c r="A99" s="149" t="s">
        <v>172</v>
      </c>
      <c r="B99" s="358">
        <f t="shared" ref="B99:G99" si="38">100/$B98*B95</f>
        <v>78.461538461538467</v>
      </c>
      <c r="C99" s="359">
        <f t="shared" si="38"/>
        <v>0</v>
      </c>
      <c r="D99" s="359">
        <f t="shared" si="38"/>
        <v>0</v>
      </c>
      <c r="E99" s="359">
        <f t="shared" si="38"/>
        <v>0</v>
      </c>
      <c r="F99" s="359">
        <f t="shared" si="38"/>
        <v>0</v>
      </c>
      <c r="G99" s="360">
        <f t="shared" si="38"/>
        <v>0</v>
      </c>
      <c r="H99" s="361" t="s">
        <v>173</v>
      </c>
      <c r="I99" s="358">
        <f t="shared" ref="I99:N99" si="39">100/$I98*I95</f>
        <v>89.80681240467716</v>
      </c>
      <c r="J99" s="359">
        <f t="shared" si="39"/>
        <v>0</v>
      </c>
      <c r="K99" s="359">
        <f t="shared" si="39"/>
        <v>0</v>
      </c>
      <c r="L99" s="359">
        <f t="shared" si="39"/>
        <v>0</v>
      </c>
      <c r="M99" s="359">
        <f t="shared" si="39"/>
        <v>0</v>
      </c>
      <c r="N99" s="360">
        <f t="shared" si="39"/>
        <v>0</v>
      </c>
    </row>
    <row r="100" spans="1:20">
      <c r="B100" s="188"/>
      <c r="C100" s="188"/>
      <c r="D100" s="188"/>
      <c r="E100" s="188"/>
    </row>
    <row r="101" spans="1:20">
      <c r="B101" s="188"/>
      <c r="C101" s="188"/>
      <c r="D101" s="188"/>
      <c r="E101" s="188"/>
    </row>
    <row r="102" spans="1:20">
      <c r="B102" s="188"/>
      <c r="C102" s="188"/>
      <c r="D102" s="188"/>
      <c r="E102" s="188"/>
    </row>
    <row r="103" spans="1:20" ht="13.8" thickBot="1">
      <c r="B103" s="188"/>
      <c r="C103" s="188"/>
      <c r="D103" s="188"/>
      <c r="E103" s="188"/>
    </row>
    <row r="104" spans="1:20">
      <c r="B104" s="364"/>
      <c r="C104" s="551" t="s">
        <v>6</v>
      </c>
      <c r="D104" s="551"/>
      <c r="E104" s="219"/>
    </row>
    <row r="105" spans="1:20">
      <c r="B105" s="1"/>
      <c r="C105" s="273" t="s">
        <v>4</v>
      </c>
      <c r="D105" s="273" t="s">
        <v>5</v>
      </c>
      <c r="E105" s="29"/>
    </row>
    <row r="106" spans="1:20">
      <c r="B106" s="1" t="str">
        <f>B9</f>
        <v>Ep</v>
      </c>
      <c r="C106" s="362">
        <f>B51</f>
        <v>10.76923076923077</v>
      </c>
      <c r="D106" s="362">
        <f>I51</f>
        <v>8.4900864260294853</v>
      </c>
      <c r="E106" s="29"/>
    </row>
    <row r="107" spans="1:20">
      <c r="B107" s="1" t="str">
        <f>C9</f>
        <v>Sa</v>
      </c>
      <c r="C107" s="362">
        <f>C51</f>
        <v>3.0769230769230771</v>
      </c>
      <c r="D107" s="362">
        <f>J51</f>
        <v>0.35587188612099629</v>
      </c>
      <c r="E107" s="29"/>
    </row>
    <row r="108" spans="1:20">
      <c r="B108" s="1" t="str">
        <f>D9</f>
        <v>Secs</v>
      </c>
      <c r="C108" s="362">
        <f>D51</f>
        <v>7.6923076923076925</v>
      </c>
      <c r="D108" s="362">
        <f>K51</f>
        <v>1.3472292831723431</v>
      </c>
      <c r="E108" s="29"/>
    </row>
    <row r="109" spans="1:20">
      <c r="B109" s="1">
        <f>E9</f>
        <v>0</v>
      </c>
      <c r="C109" s="362">
        <f>E51</f>
        <v>0</v>
      </c>
      <c r="D109" s="362">
        <f>L51</f>
        <v>0</v>
      </c>
      <c r="E109" s="29"/>
    </row>
    <row r="110" spans="1:20">
      <c r="B110" s="1">
        <f>F9</f>
        <v>0</v>
      </c>
      <c r="C110" s="362">
        <f>F51</f>
        <v>0</v>
      </c>
      <c r="D110" s="362">
        <f>M51</f>
        <v>0</v>
      </c>
      <c r="E110" s="29"/>
    </row>
    <row r="111" spans="1:20">
      <c r="B111" s="1" t="str">
        <f>G9</f>
        <v>Aut. R.</v>
      </c>
      <c r="C111" s="362">
        <f>G51</f>
        <v>0</v>
      </c>
      <c r="D111" s="362">
        <f>N51</f>
        <v>0</v>
      </c>
      <c r="E111" s="29"/>
    </row>
    <row r="112" spans="1:20">
      <c r="B112" s="1" t="str">
        <f>B55</f>
        <v>Hê</v>
      </c>
      <c r="C112" s="362">
        <f>B99</f>
        <v>78.461538461538467</v>
      </c>
      <c r="D112" s="362">
        <f>I99</f>
        <v>89.80681240467716</v>
      </c>
      <c r="E112" s="29"/>
    </row>
    <row r="113" spans="2:5">
      <c r="B113" s="1" t="str">
        <f>C55</f>
        <v>Ers</v>
      </c>
      <c r="C113" s="362">
        <f>C99</f>
        <v>0</v>
      </c>
      <c r="D113" s="362">
        <f>J99</f>
        <v>0</v>
      </c>
      <c r="E113" s="29"/>
    </row>
    <row r="114" spans="2:5">
      <c r="B114" s="1" t="str">
        <f>D55</f>
        <v>Frê</v>
      </c>
      <c r="C114" s="362">
        <f>D99</f>
        <v>0</v>
      </c>
      <c r="D114" s="362">
        <f>K99</f>
        <v>0</v>
      </c>
      <c r="E114" s="29"/>
    </row>
    <row r="115" spans="2:5">
      <c r="B115" s="1" t="str">
        <f>E55</f>
        <v>Chêne</v>
      </c>
      <c r="C115" s="362">
        <f>E99</f>
        <v>0</v>
      </c>
      <c r="D115" s="362">
        <f>L99</f>
        <v>0</v>
      </c>
      <c r="E115" s="29"/>
    </row>
    <row r="116" spans="2:5">
      <c r="B116" s="1" t="str">
        <f>F55</f>
        <v>Tilleul</v>
      </c>
      <c r="C116" s="362">
        <f>F99</f>
        <v>0</v>
      </c>
      <c r="D116" s="362">
        <f>M99</f>
        <v>0</v>
      </c>
      <c r="E116" s="29"/>
    </row>
    <row r="117" spans="2:5">
      <c r="B117" s="1" t="str">
        <f>G55</f>
        <v>Aut.f</v>
      </c>
      <c r="C117" s="362">
        <f>G99</f>
        <v>0</v>
      </c>
      <c r="D117" s="362">
        <f>N99</f>
        <v>0</v>
      </c>
      <c r="E117" s="29"/>
    </row>
    <row r="118" spans="2:5" ht="13.8" thickBot="1">
      <c r="B118" s="1"/>
      <c r="C118" s="363">
        <f>SUM(C106:C117)</f>
        <v>100</v>
      </c>
      <c r="D118" s="363">
        <f>SUM(D106:D117)</f>
        <v>99.999999999999986</v>
      </c>
      <c r="E118" s="29"/>
    </row>
    <row r="119" spans="2:5" ht="14.4" thickTop="1" thickBot="1">
      <c r="B119" s="2"/>
      <c r="C119" s="3"/>
      <c r="D119" s="3"/>
      <c r="E119" s="4"/>
    </row>
  </sheetData>
  <sheetProtection selectLockedCells="1" selectUnlockedCells="1"/>
  <mergeCells count="17">
    <mergeCell ref="C104:D104"/>
    <mergeCell ref="I98:N98"/>
    <mergeCell ref="I96:N96"/>
    <mergeCell ref="K3:L3"/>
    <mergeCell ref="I50:N50"/>
    <mergeCell ref="B50:G50"/>
    <mergeCell ref="I8:N8"/>
    <mergeCell ref="B8:G8"/>
    <mergeCell ref="B98:G98"/>
    <mergeCell ref="B96:G96"/>
    <mergeCell ref="B54:G54"/>
    <mergeCell ref="I54:N54"/>
    <mergeCell ref="AC8:AG8"/>
    <mergeCell ref="AI8:AM8"/>
    <mergeCell ref="AC54:AG54"/>
    <mergeCell ref="W54:AA54"/>
    <mergeCell ref="W8:AA8"/>
  </mergeCells>
  <phoneticPr fontId="13" type="noConversion"/>
  <pageMargins left="0.78740157480314965" right="0.39370078740157483" top="1.1811023622047245" bottom="0.59055118110236227" header="0.51181102362204722" footer="0.51181102362204722"/>
  <pageSetup paperSize="9" scale="59" orientation="portrait" blackAndWhite="1" r:id="rId1"/>
  <headerFooter alignWithMargins="0">
    <oddHeader>&amp;L&amp;6&amp;Z&amp;F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indexed="11"/>
  </sheetPr>
  <dimension ref="A1:AM119"/>
  <sheetViews>
    <sheetView showZeros="0" topLeftCell="A9" zoomScale="115" workbookViewId="0">
      <selection activeCell="H3" sqref="H3"/>
    </sheetView>
  </sheetViews>
  <sheetFormatPr baseColWidth="10" defaultRowHeight="13.2"/>
  <cols>
    <col min="1" max="1" width="17.109375" customWidth="1"/>
    <col min="2" max="5" width="8.33203125" customWidth="1"/>
    <col min="6" max="7" width="8.5546875" customWidth="1"/>
    <col min="8" max="8" width="14.109375" customWidth="1"/>
    <col min="9" max="13" width="9.5546875" customWidth="1"/>
    <col min="14" max="14" width="9.6640625" customWidth="1"/>
    <col min="16" max="17" width="5.44140625" customWidth="1"/>
    <col min="18" max="21" width="6.6640625" customWidth="1"/>
    <col min="22" max="22" width="5.44140625" customWidth="1"/>
  </cols>
  <sheetData>
    <row r="1" spans="1:39" ht="17.399999999999999">
      <c r="A1" s="91" t="s">
        <v>437</v>
      </c>
      <c r="F1" s="321" t="s">
        <v>74</v>
      </c>
      <c r="G1" s="394" t="str">
        <f>Introduction!B4</f>
        <v>Renan</v>
      </c>
      <c r="H1" s="311"/>
      <c r="K1" s="321" t="s">
        <v>327</v>
      </c>
      <c r="L1" s="397">
        <f>Introduction!B12</f>
        <v>1000</v>
      </c>
      <c r="M1" s="324" t="s">
        <v>486</v>
      </c>
      <c r="N1" s="321" t="s">
        <v>325</v>
      </c>
      <c r="O1" s="322">
        <v>2</v>
      </c>
      <c r="P1" t="s">
        <v>326</v>
      </c>
      <c r="U1" s="324"/>
      <c r="V1" s="8"/>
    </row>
    <row r="2" spans="1:39" ht="4.5" customHeight="1">
      <c r="O2" s="342"/>
      <c r="U2" s="8"/>
      <c r="V2" s="8"/>
    </row>
    <row r="3" spans="1:39" ht="15.6">
      <c r="A3" s="92" t="s">
        <v>438</v>
      </c>
      <c r="B3" s="340" t="str">
        <f>Introduction!B5</f>
        <v>Droit de Renan</v>
      </c>
      <c r="C3" s="341"/>
      <c r="D3" s="341"/>
      <c r="E3" s="341"/>
      <c r="F3" s="341"/>
      <c r="G3" s="341"/>
      <c r="H3" s="341"/>
      <c r="I3" s="6"/>
      <c r="J3" s="321" t="s">
        <v>268</v>
      </c>
      <c r="K3" s="558">
        <f>Introduction!B9</f>
        <v>39912</v>
      </c>
      <c r="L3" s="558"/>
      <c r="N3" s="59" t="s">
        <v>432</v>
      </c>
      <c r="O3" s="322" t="s">
        <v>523</v>
      </c>
      <c r="U3" s="8"/>
      <c r="V3" s="8"/>
      <c r="AF3">
        <v>2</v>
      </c>
    </row>
    <row r="4" spans="1:39" ht="15.6">
      <c r="A4" s="92" t="s">
        <v>417</v>
      </c>
      <c r="B4" s="389">
        <v>0.6</v>
      </c>
      <c r="C4" s="396" t="s">
        <v>481</v>
      </c>
      <c r="D4" s="399">
        <f>I98/B4</f>
        <v>519.16666666666674</v>
      </c>
      <c r="E4" s="390" t="s">
        <v>418</v>
      </c>
      <c r="F4" s="391"/>
      <c r="G4" s="412">
        <f>B98/B4</f>
        <v>635</v>
      </c>
      <c r="H4" s="391" t="s">
        <v>501</v>
      </c>
      <c r="I4" s="402">
        <f>10000/G4</f>
        <v>15.748031496062993</v>
      </c>
      <c r="J4" s="324" t="s">
        <v>313</v>
      </c>
      <c r="K4" s="400"/>
      <c r="L4" s="324"/>
      <c r="M4" s="413"/>
      <c r="N4" s="157" t="s">
        <v>314</v>
      </c>
      <c r="O4" s="326"/>
      <c r="U4" s="8"/>
      <c r="V4" s="326"/>
    </row>
    <row r="5" spans="1:39" ht="15.6">
      <c r="A5" s="92" t="s">
        <v>440</v>
      </c>
      <c r="B5" s="327" t="s">
        <v>522</v>
      </c>
      <c r="C5" s="327"/>
      <c r="D5" s="304"/>
      <c r="E5" s="304"/>
      <c r="F5" s="304"/>
      <c r="G5" s="304"/>
      <c r="H5" s="304"/>
      <c r="I5" s="311"/>
      <c r="J5" s="328"/>
      <c r="K5" s="313"/>
      <c r="L5" s="314"/>
      <c r="M5" s="304"/>
      <c r="N5" s="304"/>
      <c r="O5" s="304"/>
      <c r="U5" s="8"/>
      <c r="V5" s="326"/>
    </row>
    <row r="6" spans="1:39" ht="15.6">
      <c r="A6" s="434" t="s">
        <v>521</v>
      </c>
      <c r="B6" s="329"/>
      <c r="C6" s="329"/>
      <c r="D6" s="330"/>
      <c r="E6" s="330"/>
      <c r="F6" s="330"/>
      <c r="G6" s="330"/>
      <c r="H6" s="330"/>
      <c r="I6" s="331"/>
      <c r="J6" s="332"/>
      <c r="K6" s="333"/>
      <c r="L6" s="334"/>
      <c r="M6" s="330"/>
      <c r="N6" s="330"/>
      <c r="O6" s="330"/>
      <c r="U6" s="8"/>
      <c r="V6" s="326"/>
    </row>
    <row r="7" spans="1:39" ht="6" customHeight="1" thickBot="1"/>
    <row r="8" spans="1:39" ht="13.8" thickBot="1">
      <c r="A8" s="73"/>
      <c r="B8" s="540" t="s">
        <v>441</v>
      </c>
      <c r="C8" s="541"/>
      <c r="D8" s="541"/>
      <c r="E8" s="541"/>
      <c r="F8" s="541"/>
      <c r="G8" s="542"/>
      <c r="H8" s="93"/>
      <c r="I8" s="561" t="s">
        <v>442</v>
      </c>
      <c r="J8" s="562"/>
      <c r="K8" s="562"/>
      <c r="L8" s="562"/>
      <c r="M8" s="562"/>
      <c r="N8" s="563"/>
      <c r="O8" s="73"/>
      <c r="W8" s="548" t="s">
        <v>443</v>
      </c>
      <c r="X8" s="549"/>
      <c r="Y8" s="549"/>
      <c r="Z8" s="549"/>
      <c r="AA8" s="550"/>
      <c r="AC8" s="543" t="s">
        <v>444</v>
      </c>
      <c r="AD8" s="544"/>
      <c r="AE8" s="544"/>
      <c r="AF8" s="544"/>
      <c r="AG8" s="545"/>
      <c r="AI8" s="543" t="s">
        <v>445</v>
      </c>
      <c r="AJ8" s="544"/>
      <c r="AK8" s="544"/>
      <c r="AL8" s="544"/>
      <c r="AM8" s="545"/>
    </row>
    <row r="9" spans="1:39" ht="13.8" thickBot="1">
      <c r="A9" s="99" t="s">
        <v>446</v>
      </c>
      <c r="B9" s="97" t="str">
        <f>'Inventaire 1'!B9</f>
        <v>Ep</v>
      </c>
      <c r="C9" s="97" t="str">
        <f>'Inventaire 1'!C9</f>
        <v>Sa</v>
      </c>
      <c r="D9" s="97" t="str">
        <f>'Inventaire 1'!D9</f>
        <v>Secs</v>
      </c>
      <c r="E9" s="97">
        <f>'Inventaire 1'!E9</f>
        <v>0</v>
      </c>
      <c r="F9" s="97">
        <f>'Inventaire 1'!F9</f>
        <v>0</v>
      </c>
      <c r="G9" s="97" t="s">
        <v>449</v>
      </c>
      <c r="H9" s="98"/>
      <c r="I9" s="335" t="str">
        <f t="shared" ref="I9:N9" si="0">B9</f>
        <v>Ep</v>
      </c>
      <c r="J9" s="310" t="str">
        <f t="shared" si="0"/>
        <v>Sa</v>
      </c>
      <c r="K9" s="310" t="str">
        <f t="shared" si="0"/>
        <v>Secs</v>
      </c>
      <c r="L9" s="310">
        <f t="shared" si="0"/>
        <v>0</v>
      </c>
      <c r="M9" s="310">
        <f t="shared" si="0"/>
        <v>0</v>
      </c>
      <c r="N9" s="184" t="str">
        <f t="shared" si="0"/>
        <v>Aut. R.</v>
      </c>
      <c r="O9" s="184" t="s">
        <v>446</v>
      </c>
      <c r="W9" s="100" t="s">
        <v>450</v>
      </c>
      <c r="X9" s="100" t="s">
        <v>451</v>
      </c>
      <c r="Y9" s="101" t="s">
        <v>452</v>
      </c>
      <c r="Z9" s="102" t="s">
        <v>453</v>
      </c>
      <c r="AA9" s="103" t="s">
        <v>454</v>
      </c>
      <c r="AC9" s="104"/>
      <c r="AD9" s="105"/>
      <c r="AE9" s="94" t="s">
        <v>455</v>
      </c>
      <c r="AF9" s="94" t="s">
        <v>456</v>
      </c>
      <c r="AG9" s="95" t="s">
        <v>457</v>
      </c>
      <c r="AH9" s="8"/>
      <c r="AI9" s="104"/>
      <c r="AJ9" s="105"/>
      <c r="AK9" s="94" t="s">
        <v>458</v>
      </c>
      <c r="AL9" s="94" t="s">
        <v>459</v>
      </c>
      <c r="AM9" s="95" t="s">
        <v>460</v>
      </c>
    </row>
    <row r="10" spans="1:39" ht="3.75" customHeight="1">
      <c r="A10" s="108"/>
      <c r="B10" s="97"/>
      <c r="C10" s="97"/>
      <c r="D10" s="97"/>
      <c r="E10" s="97"/>
      <c r="F10" s="97"/>
      <c r="G10" s="97"/>
      <c r="H10" s="316"/>
      <c r="I10" s="108"/>
      <c r="J10" s="108"/>
      <c r="K10" s="108"/>
      <c r="L10" s="108"/>
      <c r="M10" s="108"/>
      <c r="N10" s="108"/>
      <c r="O10" s="109"/>
      <c r="W10" s="110"/>
      <c r="X10" s="110"/>
      <c r="Y10" s="107"/>
      <c r="Z10" s="107"/>
      <c r="AA10" s="111"/>
      <c r="AC10" s="112"/>
      <c r="AD10" s="8"/>
      <c r="AE10" s="8"/>
      <c r="AF10" s="8"/>
      <c r="AG10" s="113"/>
      <c r="AH10" s="8"/>
      <c r="AI10" s="112"/>
      <c r="AJ10" s="8"/>
      <c r="AK10" s="8"/>
      <c r="AL10" s="8"/>
      <c r="AM10" s="113"/>
    </row>
    <row r="11" spans="1:39">
      <c r="A11" s="365">
        <f>'Inventaire 1'!A11</f>
        <v>16</v>
      </c>
      <c r="B11" s="114">
        <v>2</v>
      </c>
      <c r="C11" s="114">
        <v>3</v>
      </c>
      <c r="D11" s="114">
        <v>3</v>
      </c>
      <c r="E11" s="114"/>
      <c r="F11" s="114"/>
      <c r="G11" s="114"/>
      <c r="H11" s="317"/>
      <c r="I11" s="115">
        <f>B11*$Y11</f>
        <v>0.3</v>
      </c>
      <c r="J11" s="115">
        <f t="shared" ref="J11:N15" si="1">C11*$Y11</f>
        <v>0.44999999999999996</v>
      </c>
      <c r="K11" s="115">
        <f t="shared" si="1"/>
        <v>0.44999999999999996</v>
      </c>
      <c r="L11" s="115">
        <f t="shared" si="1"/>
        <v>0</v>
      </c>
      <c r="M11" s="115">
        <f t="shared" si="1"/>
        <v>0</v>
      </c>
      <c r="N11" s="115">
        <f t="shared" si="1"/>
        <v>0</v>
      </c>
      <c r="O11" s="371">
        <f>A11</f>
        <v>16</v>
      </c>
      <c r="P11" s="73"/>
      <c r="Q11" s="73"/>
      <c r="R11" s="73"/>
      <c r="S11" s="73"/>
      <c r="V11">
        <v>16</v>
      </c>
      <c r="W11" s="116">
        <v>0.1</v>
      </c>
      <c r="X11" s="116">
        <f>(W11+Y11)/2</f>
        <v>0.125</v>
      </c>
      <c r="Y11" s="116">
        <v>0.15</v>
      </c>
      <c r="Z11" s="116">
        <f>(Y11+AA11)/2</f>
        <v>0.17499999999999999</v>
      </c>
      <c r="AA11" s="117">
        <v>0.2</v>
      </c>
      <c r="AC11" s="118">
        <v>18</v>
      </c>
      <c r="AD11" s="109">
        <v>1</v>
      </c>
      <c r="AE11" s="119">
        <v>0.16500000000000001</v>
      </c>
      <c r="AF11" s="119">
        <v>0.18099999999999999</v>
      </c>
      <c r="AG11" s="120">
        <v>0.18</v>
      </c>
      <c r="AH11" s="8"/>
      <c r="AI11" s="118">
        <v>18</v>
      </c>
      <c r="AJ11" s="109">
        <v>1</v>
      </c>
      <c r="AK11" s="119">
        <v>0.14799999999999999</v>
      </c>
      <c r="AL11" s="119">
        <v>0.15</v>
      </c>
      <c r="AM11" s="120">
        <v>0.15</v>
      </c>
    </row>
    <row r="12" spans="1:39">
      <c r="A12" s="365">
        <f>'Inventaire 1'!A12</f>
        <v>18</v>
      </c>
      <c r="B12" s="114">
        <v>2</v>
      </c>
      <c r="C12" s="114">
        <v>1</v>
      </c>
      <c r="D12" s="114">
        <v>3</v>
      </c>
      <c r="E12" s="114"/>
      <c r="F12" s="114"/>
      <c r="G12" s="114"/>
      <c r="H12" s="318"/>
      <c r="I12" s="115">
        <f>B12*$Y12</f>
        <v>0.4</v>
      </c>
      <c r="J12" s="115">
        <f t="shared" si="1"/>
        <v>0.2</v>
      </c>
      <c r="K12" s="115">
        <f t="shared" si="1"/>
        <v>0.60000000000000009</v>
      </c>
      <c r="L12" s="115">
        <f t="shared" si="1"/>
        <v>0</v>
      </c>
      <c r="M12" s="115">
        <f t="shared" si="1"/>
        <v>0</v>
      </c>
      <c r="N12" s="115">
        <f t="shared" si="1"/>
        <v>0</v>
      </c>
      <c r="O12" s="371">
        <f>A12</f>
        <v>18</v>
      </c>
      <c r="P12" s="73"/>
      <c r="Q12" s="73"/>
      <c r="R12" s="73"/>
      <c r="S12" s="73"/>
      <c r="V12">
        <v>18</v>
      </c>
      <c r="W12" s="122">
        <v>0.15</v>
      </c>
      <c r="X12" s="122">
        <f>(W12+Y12)/2</f>
        <v>0.17499999999999999</v>
      </c>
      <c r="Y12" s="122">
        <v>0.2</v>
      </c>
      <c r="Z12" s="122">
        <f>(Y12+AA12)/2</f>
        <v>0.25</v>
      </c>
      <c r="AA12" s="123">
        <v>0.3</v>
      </c>
      <c r="AC12" s="124">
        <v>22</v>
      </c>
      <c r="AD12" s="121">
        <v>2</v>
      </c>
      <c r="AE12" s="125">
        <v>0.30199999999999999</v>
      </c>
      <c r="AF12" s="125">
        <v>0.33800000000000002</v>
      </c>
      <c r="AG12" s="126">
        <v>0.35</v>
      </c>
      <c r="AH12" s="8"/>
      <c r="AI12" s="124">
        <v>22</v>
      </c>
      <c r="AJ12" s="121">
        <v>2</v>
      </c>
      <c r="AK12" s="125">
        <v>0.26300000000000001</v>
      </c>
      <c r="AL12" s="125">
        <v>0.26900000000000002</v>
      </c>
      <c r="AM12" s="126">
        <v>0.27600000000000002</v>
      </c>
    </row>
    <row r="13" spans="1:39" ht="13.5" customHeight="1">
      <c r="A13" s="365">
        <f>'Inventaire 1'!A13</f>
        <v>20</v>
      </c>
      <c r="B13" s="114">
        <v>1</v>
      </c>
      <c r="C13" s="114">
        <v>3</v>
      </c>
      <c r="D13" s="114">
        <v>3</v>
      </c>
      <c r="E13" s="114"/>
      <c r="F13" s="114"/>
      <c r="G13" s="114"/>
      <c r="H13" s="318"/>
      <c r="I13" s="115">
        <f>B13*$Y13</f>
        <v>0.25</v>
      </c>
      <c r="J13" s="115">
        <f t="shared" si="1"/>
        <v>0.75</v>
      </c>
      <c r="K13" s="115">
        <f t="shared" si="1"/>
        <v>0.75</v>
      </c>
      <c r="L13" s="115">
        <f t="shared" si="1"/>
        <v>0</v>
      </c>
      <c r="M13" s="115">
        <f t="shared" si="1"/>
        <v>0</v>
      </c>
      <c r="N13" s="115">
        <f t="shared" si="1"/>
        <v>0</v>
      </c>
      <c r="O13" s="371">
        <f>A13</f>
        <v>20</v>
      </c>
      <c r="P13" s="127"/>
      <c r="Q13" s="127"/>
      <c r="R13" s="127"/>
      <c r="S13" s="127"/>
      <c r="V13">
        <v>20</v>
      </c>
      <c r="W13" s="116">
        <v>0.2</v>
      </c>
      <c r="X13" s="116">
        <f>(W13+Y13)/2</f>
        <v>0.22500000000000001</v>
      </c>
      <c r="Y13" s="116">
        <v>0.25</v>
      </c>
      <c r="Z13" s="116">
        <f>(Y13+AA13)/2</f>
        <v>0.32500000000000001</v>
      </c>
      <c r="AA13" s="117">
        <v>0.4</v>
      </c>
      <c r="AC13" s="124">
        <v>26</v>
      </c>
      <c r="AD13" s="121">
        <v>3</v>
      </c>
      <c r="AE13" s="125">
        <v>0.51800000000000002</v>
      </c>
      <c r="AF13" s="125">
        <v>0.56499999999999995</v>
      </c>
      <c r="AG13" s="126">
        <v>0.60499999999999998</v>
      </c>
      <c r="AH13" s="8"/>
      <c r="AI13" s="124">
        <v>26</v>
      </c>
      <c r="AJ13" s="121">
        <v>3</v>
      </c>
      <c r="AK13" s="125">
        <v>0.45</v>
      </c>
      <c r="AL13" s="125">
        <v>0.45700000000000002</v>
      </c>
      <c r="AM13" s="126">
        <v>0.48</v>
      </c>
    </row>
    <row r="14" spans="1:39">
      <c r="A14" s="365">
        <f>'Inventaire 1'!A14</f>
        <v>22</v>
      </c>
      <c r="B14" s="114">
        <v>4</v>
      </c>
      <c r="C14" s="114">
        <v>2</v>
      </c>
      <c r="D14" s="114">
        <v>4</v>
      </c>
      <c r="E14" s="114"/>
      <c r="F14" s="114"/>
      <c r="G14" s="114"/>
      <c r="H14" s="318"/>
      <c r="I14" s="115">
        <f>B14*$Y14</f>
        <v>1.2</v>
      </c>
      <c r="J14" s="115">
        <f t="shared" si="1"/>
        <v>0.6</v>
      </c>
      <c r="K14" s="115">
        <f t="shared" si="1"/>
        <v>1.2</v>
      </c>
      <c r="L14" s="115">
        <f t="shared" si="1"/>
        <v>0</v>
      </c>
      <c r="M14" s="115">
        <f t="shared" si="1"/>
        <v>0</v>
      </c>
      <c r="N14" s="115">
        <f t="shared" si="1"/>
        <v>0</v>
      </c>
      <c r="O14" s="371">
        <f>A14</f>
        <v>22</v>
      </c>
      <c r="P14" s="73"/>
      <c r="Q14" s="73"/>
      <c r="R14" s="73"/>
      <c r="S14" s="73"/>
      <c r="V14">
        <v>22</v>
      </c>
      <c r="W14" s="128">
        <v>0.25</v>
      </c>
      <c r="X14" s="128">
        <f>(W14+Y14)/2</f>
        <v>0.27500000000000002</v>
      </c>
      <c r="Y14" s="128">
        <v>0.3</v>
      </c>
      <c r="Z14" s="128">
        <f>(Y14+AA14)/2</f>
        <v>0.4</v>
      </c>
      <c r="AA14" s="129">
        <v>0.5</v>
      </c>
      <c r="AC14" s="130"/>
      <c r="AD14" s="131"/>
      <c r="AE14" s="131"/>
      <c r="AF14" s="131"/>
      <c r="AG14" s="132"/>
      <c r="AH14" s="8"/>
      <c r="AI14" s="130"/>
      <c r="AJ14" s="131"/>
      <c r="AK14" s="131"/>
      <c r="AL14" s="131"/>
      <c r="AM14" s="132"/>
    </row>
    <row r="15" spans="1:39">
      <c r="A15" s="365">
        <f>'Inventaire 1'!A15</f>
        <v>24</v>
      </c>
      <c r="B15" s="114"/>
      <c r="C15" s="114">
        <v>2</v>
      </c>
      <c r="D15" s="114">
        <v>3</v>
      </c>
      <c r="E15" s="114"/>
      <c r="F15" s="114"/>
      <c r="G15" s="114"/>
      <c r="H15" s="317"/>
      <c r="I15" s="115">
        <f>B15*$Y15</f>
        <v>0</v>
      </c>
      <c r="J15" s="115">
        <f t="shared" si="1"/>
        <v>0.8</v>
      </c>
      <c r="K15" s="115">
        <f t="shared" si="1"/>
        <v>1.2000000000000002</v>
      </c>
      <c r="L15" s="115">
        <f t="shared" si="1"/>
        <v>0</v>
      </c>
      <c r="M15" s="115">
        <f t="shared" si="1"/>
        <v>0</v>
      </c>
      <c r="N15" s="115">
        <f t="shared" si="1"/>
        <v>0</v>
      </c>
      <c r="O15" s="371">
        <f>A15</f>
        <v>24</v>
      </c>
      <c r="P15" s="73"/>
      <c r="Q15" s="73"/>
      <c r="R15" s="73"/>
      <c r="S15" s="73"/>
      <c r="V15">
        <v>24</v>
      </c>
      <c r="W15" s="116">
        <v>0.3</v>
      </c>
      <c r="X15" s="116">
        <f>(W15+Y15)/2</f>
        <v>0.35</v>
      </c>
      <c r="Y15" s="116">
        <v>0.4</v>
      </c>
      <c r="Z15" s="116">
        <f>(Y15+AA15)/2</f>
        <v>0.5</v>
      </c>
      <c r="AA15" s="117">
        <v>0.6</v>
      </c>
      <c r="AC15" s="130"/>
      <c r="AD15" s="131"/>
      <c r="AE15" s="131"/>
      <c r="AF15" s="131"/>
      <c r="AG15" s="132"/>
      <c r="AH15" s="8"/>
      <c r="AI15" s="130"/>
      <c r="AJ15" s="131"/>
      <c r="AK15" s="131"/>
      <c r="AL15" s="131"/>
      <c r="AM15" s="132"/>
    </row>
    <row r="16" spans="1:39" ht="3" customHeight="1" thickBot="1">
      <c r="A16" s="368"/>
      <c r="B16" s="133"/>
      <c r="C16" s="133"/>
      <c r="D16" s="133"/>
      <c r="E16" s="133"/>
      <c r="F16" s="133"/>
      <c r="G16" s="133"/>
      <c r="H16" s="318"/>
      <c r="I16" s="135"/>
      <c r="J16" s="135"/>
      <c r="K16" s="135"/>
      <c r="L16" s="135"/>
      <c r="M16" s="135"/>
      <c r="N16" s="136">
        <f>F16*H16</f>
        <v>0</v>
      </c>
      <c r="O16" s="372">
        <v>24</v>
      </c>
      <c r="P16" s="73"/>
      <c r="Q16" s="73"/>
      <c r="R16" s="73"/>
      <c r="S16" s="73"/>
      <c r="W16" s="134"/>
      <c r="X16" s="134"/>
      <c r="Y16" s="134"/>
      <c r="Z16" s="134"/>
      <c r="AA16" s="137"/>
      <c r="AC16" s="112"/>
      <c r="AD16" s="8"/>
      <c r="AE16" s="8"/>
      <c r="AF16" s="8"/>
      <c r="AG16" s="113"/>
      <c r="AH16" s="8"/>
      <c r="AI16" s="112"/>
      <c r="AJ16" s="8"/>
      <c r="AK16" s="8"/>
      <c r="AL16" s="8"/>
      <c r="AM16" s="113"/>
    </row>
    <row r="17" spans="1:39" ht="2.25" customHeight="1">
      <c r="A17" s="365"/>
      <c r="B17" s="138"/>
      <c r="C17" s="139"/>
      <c r="D17" s="139"/>
      <c r="E17" s="139"/>
      <c r="F17" s="139"/>
      <c r="G17" s="139"/>
      <c r="H17" s="318"/>
      <c r="I17" s="141"/>
      <c r="J17" s="141"/>
      <c r="K17" s="141"/>
      <c r="L17" s="141"/>
      <c r="M17" s="141"/>
      <c r="N17" s="141"/>
      <c r="O17" s="373"/>
      <c r="P17" s="73"/>
      <c r="Q17" s="73"/>
      <c r="R17" s="73"/>
      <c r="S17" s="73"/>
      <c r="W17" s="140"/>
      <c r="X17" s="140"/>
      <c r="Y17" s="140"/>
      <c r="Z17" s="140"/>
      <c r="AA17" s="142"/>
      <c r="AC17" s="112"/>
      <c r="AD17" s="8"/>
      <c r="AE17" s="8"/>
      <c r="AF17" s="8"/>
      <c r="AG17" s="113"/>
      <c r="AH17" s="8"/>
      <c r="AI17" s="112"/>
      <c r="AJ17" s="8"/>
      <c r="AK17" s="8"/>
      <c r="AL17" s="8"/>
      <c r="AM17" s="113"/>
    </row>
    <row r="18" spans="1:39">
      <c r="A18" s="365">
        <f>'Inventaire 1'!A18</f>
        <v>26</v>
      </c>
      <c r="B18" s="144">
        <v>2</v>
      </c>
      <c r="C18" s="144"/>
      <c r="D18" s="144"/>
      <c r="E18" s="143"/>
      <c r="F18" s="143"/>
      <c r="G18" s="143"/>
      <c r="H18" s="318"/>
      <c r="I18" s="115">
        <f>B18*$Y18</f>
        <v>1</v>
      </c>
      <c r="J18" s="115">
        <f t="shared" ref="J18:N33" si="2">C18*$Y18</f>
        <v>0</v>
      </c>
      <c r="K18" s="115">
        <f t="shared" si="2"/>
        <v>0</v>
      </c>
      <c r="L18" s="115">
        <f t="shared" si="2"/>
        <v>0</v>
      </c>
      <c r="M18" s="115">
        <f t="shared" si="2"/>
        <v>0</v>
      </c>
      <c r="N18" s="115">
        <f t="shared" si="2"/>
        <v>0</v>
      </c>
      <c r="O18" s="371">
        <f t="shared" ref="O18:O45" si="3">A18</f>
        <v>26</v>
      </c>
      <c r="P18" s="73"/>
      <c r="Q18" s="73"/>
      <c r="R18" s="73"/>
      <c r="S18" s="73"/>
      <c r="V18">
        <v>26</v>
      </c>
      <c r="W18" s="122">
        <v>0.35</v>
      </c>
      <c r="X18" s="122">
        <f t="shared" ref="X18:X45" si="4">(W18+Y18)/2</f>
        <v>0.42499999999999999</v>
      </c>
      <c r="Y18" s="122">
        <v>0.5</v>
      </c>
      <c r="Z18" s="122">
        <f t="shared" ref="Z18:Z45" si="5">(Y18+AA18)/2</f>
        <v>0.6</v>
      </c>
      <c r="AA18" s="123">
        <v>0.7</v>
      </c>
      <c r="AC18" s="124">
        <v>30</v>
      </c>
      <c r="AD18" s="121">
        <v>4</v>
      </c>
      <c r="AE18" s="125">
        <v>0.71399999999999997</v>
      </c>
      <c r="AF18" s="125">
        <v>0.80900000000000005</v>
      </c>
      <c r="AG18" s="126">
        <v>0.89600000000000002</v>
      </c>
      <c r="AH18" s="8"/>
      <c r="AI18" s="124">
        <v>30</v>
      </c>
      <c r="AJ18" s="121">
        <v>4</v>
      </c>
      <c r="AK18" s="125">
        <v>0.66600000000000004</v>
      </c>
      <c r="AL18" s="125">
        <v>0.72299999999999998</v>
      </c>
      <c r="AM18" s="126">
        <v>0.78500000000000003</v>
      </c>
    </row>
    <row r="19" spans="1:39">
      <c r="A19" s="365">
        <f>'Inventaire 1'!A19</f>
        <v>28</v>
      </c>
      <c r="B19" s="144">
        <v>5</v>
      </c>
      <c r="C19" s="144">
        <v>4</v>
      </c>
      <c r="D19" s="144">
        <v>3</v>
      </c>
      <c r="E19" s="144"/>
      <c r="F19" s="144"/>
      <c r="G19" s="144"/>
      <c r="H19" s="318"/>
      <c r="I19" s="115">
        <f t="shared" ref="I19:I45" si="6">B19*$Y19</f>
        <v>3</v>
      </c>
      <c r="J19" s="115">
        <f t="shared" si="2"/>
        <v>2.4</v>
      </c>
      <c r="K19" s="115">
        <f t="shared" si="2"/>
        <v>1.7999999999999998</v>
      </c>
      <c r="L19" s="115">
        <f t="shared" si="2"/>
        <v>0</v>
      </c>
      <c r="M19" s="115">
        <f t="shared" si="2"/>
        <v>0</v>
      </c>
      <c r="N19" s="115">
        <f t="shared" si="2"/>
        <v>0</v>
      </c>
      <c r="O19" s="371">
        <f t="shared" si="3"/>
        <v>28</v>
      </c>
      <c r="P19" s="73"/>
      <c r="Q19" s="73"/>
      <c r="R19" s="73"/>
      <c r="S19" s="324"/>
      <c r="V19">
        <v>28</v>
      </c>
      <c r="W19" s="116">
        <v>0.45</v>
      </c>
      <c r="X19" s="116">
        <f t="shared" si="4"/>
        <v>0.52500000000000002</v>
      </c>
      <c r="Y19" s="116">
        <v>0.6</v>
      </c>
      <c r="Z19" s="116">
        <f t="shared" si="5"/>
        <v>0.72499999999999998</v>
      </c>
      <c r="AA19" s="117">
        <v>0.85</v>
      </c>
      <c r="AC19" s="124">
        <v>34</v>
      </c>
      <c r="AD19" s="121">
        <v>5</v>
      </c>
      <c r="AE19" s="125">
        <v>0.93700000000000006</v>
      </c>
      <c r="AF19" s="125">
        <v>1.0840000000000001</v>
      </c>
      <c r="AG19" s="126">
        <v>1.2230000000000001</v>
      </c>
      <c r="AH19" s="8"/>
      <c r="AI19" s="124">
        <v>34</v>
      </c>
      <c r="AJ19" s="121">
        <v>5</v>
      </c>
      <c r="AK19" s="125">
        <v>0.91800000000000004</v>
      </c>
      <c r="AL19" s="125">
        <v>1.0329999999999999</v>
      </c>
      <c r="AM19" s="126">
        <v>1.1519999999999999</v>
      </c>
    </row>
    <row r="20" spans="1:39">
      <c r="A20" s="365">
        <f>'Inventaire 1'!A20</f>
        <v>30</v>
      </c>
      <c r="B20" s="144">
        <v>1</v>
      </c>
      <c r="C20" s="144">
        <v>3</v>
      </c>
      <c r="D20" s="144">
        <v>3</v>
      </c>
      <c r="E20" s="144"/>
      <c r="F20" s="144"/>
      <c r="G20" s="144"/>
      <c r="H20" s="318"/>
      <c r="I20" s="115">
        <f t="shared" si="6"/>
        <v>0.7</v>
      </c>
      <c r="J20" s="115">
        <f t="shared" si="2"/>
        <v>2.0999999999999996</v>
      </c>
      <c r="K20" s="115">
        <f t="shared" si="2"/>
        <v>2.0999999999999996</v>
      </c>
      <c r="L20" s="115">
        <f t="shared" si="2"/>
        <v>0</v>
      </c>
      <c r="M20" s="115">
        <f t="shared" si="2"/>
        <v>0</v>
      </c>
      <c r="N20" s="115">
        <f t="shared" si="2"/>
        <v>0</v>
      </c>
      <c r="O20" s="371">
        <f t="shared" si="3"/>
        <v>30</v>
      </c>
      <c r="P20" s="73"/>
      <c r="Q20" s="73"/>
      <c r="R20" s="73"/>
      <c r="S20" s="73"/>
      <c r="V20">
        <v>30</v>
      </c>
      <c r="W20" s="116">
        <v>0.55000000000000004</v>
      </c>
      <c r="X20" s="116">
        <f t="shared" si="4"/>
        <v>0.625</v>
      </c>
      <c r="Y20" s="116">
        <v>0.7</v>
      </c>
      <c r="Z20" s="116">
        <f t="shared" si="5"/>
        <v>0.85</v>
      </c>
      <c r="AA20" s="117">
        <v>1</v>
      </c>
      <c r="AC20" s="124">
        <v>38</v>
      </c>
      <c r="AD20" s="121">
        <v>6</v>
      </c>
      <c r="AE20" s="125">
        <v>1.1859999999999999</v>
      </c>
      <c r="AF20" s="125">
        <v>1.39</v>
      </c>
      <c r="AG20" s="126">
        <v>1.587</v>
      </c>
      <c r="AH20" s="8"/>
      <c r="AI20" s="124">
        <v>38</v>
      </c>
      <c r="AJ20" s="121">
        <v>6</v>
      </c>
      <c r="AK20" s="125">
        <v>1.2070000000000001</v>
      </c>
      <c r="AL20" s="125">
        <v>1.3859999999999999</v>
      </c>
      <c r="AM20" s="126">
        <v>1.57</v>
      </c>
    </row>
    <row r="21" spans="1:39">
      <c r="A21" s="365">
        <f>'Inventaire 1'!A21</f>
        <v>32</v>
      </c>
      <c r="B21" s="144"/>
      <c r="C21" s="144">
        <v>1</v>
      </c>
      <c r="D21" s="144">
        <v>2</v>
      </c>
      <c r="E21" s="144"/>
      <c r="F21" s="144"/>
      <c r="G21" s="144"/>
      <c r="H21" s="318"/>
      <c r="I21" s="115">
        <f t="shared" si="6"/>
        <v>0</v>
      </c>
      <c r="J21" s="115">
        <f t="shared" si="2"/>
        <v>0.8</v>
      </c>
      <c r="K21" s="115">
        <f t="shared" si="2"/>
        <v>1.6</v>
      </c>
      <c r="L21" s="115">
        <f t="shared" si="2"/>
        <v>0</v>
      </c>
      <c r="M21" s="115">
        <f t="shared" si="2"/>
        <v>0</v>
      </c>
      <c r="N21" s="115">
        <f t="shared" si="2"/>
        <v>0</v>
      </c>
      <c r="O21" s="371">
        <f t="shared" si="3"/>
        <v>32</v>
      </c>
      <c r="P21" s="73"/>
      <c r="Q21" s="73"/>
      <c r="R21" s="73"/>
      <c r="S21" s="73"/>
      <c r="V21">
        <v>32</v>
      </c>
      <c r="W21" s="116">
        <v>0.65</v>
      </c>
      <c r="X21" s="116">
        <f t="shared" si="4"/>
        <v>0.72500000000000009</v>
      </c>
      <c r="Y21" s="116">
        <v>0.8</v>
      </c>
      <c r="Z21" s="116">
        <f t="shared" si="5"/>
        <v>0.97499999999999998</v>
      </c>
      <c r="AA21" s="117">
        <v>1.1499999999999999</v>
      </c>
      <c r="AC21" s="124">
        <v>42</v>
      </c>
      <c r="AD21" s="121">
        <v>7</v>
      </c>
      <c r="AE21" s="125">
        <v>1.4630000000000001</v>
      </c>
      <c r="AF21" s="125">
        <v>1.728</v>
      </c>
      <c r="AG21" s="126">
        <v>1.9890000000000001</v>
      </c>
      <c r="AH21" s="8"/>
      <c r="AI21" s="124">
        <v>42</v>
      </c>
      <c r="AJ21" s="121">
        <v>7</v>
      </c>
      <c r="AK21" s="125">
        <v>1.5309999999999999</v>
      </c>
      <c r="AL21" s="125">
        <v>1.782</v>
      </c>
      <c r="AM21" s="126">
        <v>2.0369999999999999</v>
      </c>
    </row>
    <row r="22" spans="1:39">
      <c r="A22" s="365">
        <f>'Inventaire 1'!A22</f>
        <v>34</v>
      </c>
      <c r="B22" s="144">
        <v>3</v>
      </c>
      <c r="C22" s="144">
        <v>2</v>
      </c>
      <c r="D22" s="144">
        <v>4</v>
      </c>
      <c r="E22" s="144"/>
      <c r="F22" s="144"/>
      <c r="G22" s="144"/>
      <c r="H22" s="318"/>
      <c r="I22" s="115">
        <f t="shared" si="6"/>
        <v>2.8499999999999996</v>
      </c>
      <c r="J22" s="115">
        <f t="shared" si="2"/>
        <v>1.9</v>
      </c>
      <c r="K22" s="115">
        <f t="shared" si="2"/>
        <v>3.8</v>
      </c>
      <c r="L22" s="115">
        <f t="shared" si="2"/>
        <v>0</v>
      </c>
      <c r="M22" s="115">
        <f t="shared" si="2"/>
        <v>0</v>
      </c>
      <c r="N22" s="115">
        <f t="shared" si="2"/>
        <v>0</v>
      </c>
      <c r="O22" s="371">
        <f t="shared" si="3"/>
        <v>34</v>
      </c>
      <c r="P22" s="73"/>
      <c r="Q22" s="73"/>
      <c r="R22" s="73"/>
      <c r="S22" s="73"/>
      <c r="V22">
        <v>34</v>
      </c>
      <c r="W22" s="116">
        <v>0.75</v>
      </c>
      <c r="X22" s="116">
        <f t="shared" si="4"/>
        <v>0.85</v>
      </c>
      <c r="Y22" s="116">
        <v>0.95</v>
      </c>
      <c r="Z22" s="116">
        <f t="shared" si="5"/>
        <v>1.125</v>
      </c>
      <c r="AA22" s="117">
        <v>1.3</v>
      </c>
      <c r="AC22" s="124">
        <v>46</v>
      </c>
      <c r="AD22" s="121">
        <v>8</v>
      </c>
      <c r="AE22" s="125">
        <v>1.7669999999999999</v>
      </c>
      <c r="AF22" s="125">
        <v>2.097</v>
      </c>
      <c r="AG22" s="126">
        <v>2.4279999999999999</v>
      </c>
      <c r="AH22" s="8"/>
      <c r="AI22" s="124">
        <v>46</v>
      </c>
      <c r="AJ22" s="121">
        <v>8</v>
      </c>
      <c r="AK22" s="125">
        <v>1.893</v>
      </c>
      <c r="AL22" s="125">
        <v>2.2210000000000001</v>
      </c>
      <c r="AM22" s="126">
        <v>2.5550000000000002</v>
      </c>
    </row>
    <row r="23" spans="1:39">
      <c r="A23" s="365">
        <f>'Inventaire 1'!A23</f>
        <v>36</v>
      </c>
      <c r="B23" s="144">
        <v>4</v>
      </c>
      <c r="C23" s="144">
        <v>7</v>
      </c>
      <c r="D23" s="144">
        <v>3</v>
      </c>
      <c r="E23" s="144"/>
      <c r="F23" s="144"/>
      <c r="G23" s="144"/>
      <c r="H23" s="318"/>
      <c r="I23" s="115">
        <f t="shared" si="6"/>
        <v>4.4000000000000004</v>
      </c>
      <c r="J23" s="115">
        <f t="shared" si="2"/>
        <v>7.7000000000000011</v>
      </c>
      <c r="K23" s="115">
        <f t="shared" si="2"/>
        <v>3.3000000000000003</v>
      </c>
      <c r="L23" s="115">
        <f t="shared" si="2"/>
        <v>0</v>
      </c>
      <c r="M23" s="115">
        <f t="shared" si="2"/>
        <v>0</v>
      </c>
      <c r="N23" s="115">
        <f t="shared" si="2"/>
        <v>0</v>
      </c>
      <c r="O23" s="371">
        <f t="shared" si="3"/>
        <v>36</v>
      </c>
      <c r="P23" s="73"/>
      <c r="Q23" s="73"/>
      <c r="R23" s="73"/>
      <c r="S23" s="73"/>
      <c r="V23">
        <v>36</v>
      </c>
      <c r="W23" s="116">
        <v>0.85</v>
      </c>
      <c r="X23" s="116">
        <f t="shared" si="4"/>
        <v>0.97500000000000009</v>
      </c>
      <c r="Y23" s="116">
        <v>1.1000000000000001</v>
      </c>
      <c r="Z23" s="116">
        <f t="shared" si="5"/>
        <v>1.2749999999999999</v>
      </c>
      <c r="AA23" s="117">
        <v>1.45</v>
      </c>
      <c r="AC23" s="124">
        <v>50</v>
      </c>
      <c r="AD23" s="121">
        <v>9</v>
      </c>
      <c r="AE23" s="125">
        <v>2.0979999999999999</v>
      </c>
      <c r="AF23" s="125">
        <v>2.4980000000000002</v>
      </c>
      <c r="AG23" s="126">
        <v>2.903</v>
      </c>
      <c r="AH23" s="8"/>
      <c r="AI23" s="124">
        <v>50</v>
      </c>
      <c r="AJ23" s="121">
        <v>9</v>
      </c>
      <c r="AK23" s="125">
        <v>2.29</v>
      </c>
      <c r="AL23" s="125">
        <v>2.7040000000000002</v>
      </c>
      <c r="AM23" s="126">
        <v>3.1230000000000002</v>
      </c>
    </row>
    <row r="24" spans="1:39">
      <c r="A24" s="365">
        <f>'Inventaire 1'!A24</f>
        <v>38</v>
      </c>
      <c r="B24" s="144">
        <v>6</v>
      </c>
      <c r="C24" s="144">
        <v>2</v>
      </c>
      <c r="D24" s="144">
        <v>2</v>
      </c>
      <c r="E24" s="144"/>
      <c r="F24" s="144"/>
      <c r="G24" s="144"/>
      <c r="H24" s="318"/>
      <c r="I24" s="115">
        <f t="shared" si="6"/>
        <v>7.5</v>
      </c>
      <c r="J24" s="115">
        <f t="shared" si="2"/>
        <v>2.5</v>
      </c>
      <c r="K24" s="115">
        <f t="shared" si="2"/>
        <v>2.5</v>
      </c>
      <c r="L24" s="115">
        <f t="shared" si="2"/>
        <v>0</v>
      </c>
      <c r="M24" s="115">
        <f t="shared" si="2"/>
        <v>0</v>
      </c>
      <c r="N24" s="115">
        <f t="shared" si="2"/>
        <v>0</v>
      </c>
      <c r="O24" s="371">
        <f t="shared" si="3"/>
        <v>38</v>
      </c>
      <c r="P24" s="73"/>
      <c r="Q24" s="73"/>
      <c r="R24" s="73"/>
      <c r="S24" s="73"/>
      <c r="V24">
        <v>38</v>
      </c>
      <c r="W24" s="116">
        <v>1</v>
      </c>
      <c r="X24" s="116">
        <f t="shared" si="4"/>
        <v>1.125</v>
      </c>
      <c r="Y24" s="116">
        <v>1.25</v>
      </c>
      <c r="Z24" s="116">
        <f t="shared" si="5"/>
        <v>1.45</v>
      </c>
      <c r="AA24" s="117">
        <v>1.65</v>
      </c>
      <c r="AC24" s="124">
        <v>54</v>
      </c>
      <c r="AD24" s="121">
        <v>10</v>
      </c>
      <c r="AE24" s="125">
        <v>2.456</v>
      </c>
      <c r="AF24" s="125">
        <v>2.9289999999999998</v>
      </c>
      <c r="AG24" s="126">
        <v>3.4159999999999999</v>
      </c>
      <c r="AH24" s="8"/>
      <c r="AI24" s="124">
        <v>54</v>
      </c>
      <c r="AJ24" s="121">
        <v>10</v>
      </c>
      <c r="AK24" s="125">
        <v>2.7240000000000002</v>
      </c>
      <c r="AL24" s="125">
        <v>3.23</v>
      </c>
      <c r="AM24" s="126">
        <v>3.742</v>
      </c>
    </row>
    <row r="25" spans="1:39">
      <c r="A25" s="365">
        <f>'Inventaire 1'!A25</f>
        <v>40</v>
      </c>
      <c r="B25" s="144">
        <v>4</v>
      </c>
      <c r="C25" s="144">
        <v>7</v>
      </c>
      <c r="D25" s="144">
        <v>2</v>
      </c>
      <c r="E25" s="144"/>
      <c r="F25" s="144"/>
      <c r="G25" s="144"/>
      <c r="H25" s="318"/>
      <c r="I25" s="115">
        <f t="shared" si="6"/>
        <v>5.6</v>
      </c>
      <c r="J25" s="115">
        <f t="shared" si="2"/>
        <v>9.7999999999999989</v>
      </c>
      <c r="K25" s="115">
        <f t="shared" si="2"/>
        <v>2.8</v>
      </c>
      <c r="L25" s="115">
        <f t="shared" si="2"/>
        <v>0</v>
      </c>
      <c r="M25" s="115">
        <f t="shared" si="2"/>
        <v>0</v>
      </c>
      <c r="N25" s="115">
        <f t="shared" si="2"/>
        <v>0</v>
      </c>
      <c r="O25" s="371">
        <f t="shared" si="3"/>
        <v>40</v>
      </c>
      <c r="P25" s="73"/>
      <c r="Q25" s="73"/>
      <c r="R25" s="73"/>
      <c r="S25" s="73"/>
      <c r="V25">
        <v>40</v>
      </c>
      <c r="W25" s="116">
        <v>1.1499999999999999</v>
      </c>
      <c r="X25" s="116">
        <f t="shared" si="4"/>
        <v>1.2749999999999999</v>
      </c>
      <c r="Y25" s="116">
        <v>1.4</v>
      </c>
      <c r="Z25" s="116">
        <f t="shared" si="5"/>
        <v>1.625</v>
      </c>
      <c r="AA25" s="117">
        <v>1.85</v>
      </c>
      <c r="AC25" s="124">
        <v>58</v>
      </c>
      <c r="AD25" s="121">
        <v>11</v>
      </c>
      <c r="AE25" s="125">
        <v>2.84</v>
      </c>
      <c r="AF25" s="125">
        <v>3.3919999999999999</v>
      </c>
      <c r="AG25" s="126">
        <v>3.9660000000000002</v>
      </c>
      <c r="AH25" s="8"/>
      <c r="AI25" s="124">
        <v>58</v>
      </c>
      <c r="AJ25" s="121">
        <v>11</v>
      </c>
      <c r="AK25" s="125">
        <v>3.194</v>
      </c>
      <c r="AL25" s="125">
        <v>3.7989999999999999</v>
      </c>
      <c r="AM25" s="126">
        <v>4.41</v>
      </c>
    </row>
    <row r="26" spans="1:39">
      <c r="A26" s="365">
        <f>'Inventaire 1'!A26</f>
        <v>42</v>
      </c>
      <c r="B26" s="144">
        <v>7</v>
      </c>
      <c r="C26" s="144"/>
      <c r="D26" s="144">
        <v>2</v>
      </c>
      <c r="E26" s="144"/>
      <c r="F26" s="144"/>
      <c r="G26" s="144"/>
      <c r="H26" s="318"/>
      <c r="I26" s="115">
        <f t="shared" si="6"/>
        <v>11.200000000000001</v>
      </c>
      <c r="J26" s="115">
        <f t="shared" si="2"/>
        <v>0</v>
      </c>
      <c r="K26" s="115">
        <f t="shared" si="2"/>
        <v>3.2</v>
      </c>
      <c r="L26" s="115">
        <f t="shared" si="2"/>
        <v>0</v>
      </c>
      <c r="M26" s="115">
        <f t="shared" si="2"/>
        <v>0</v>
      </c>
      <c r="N26" s="115">
        <f t="shared" si="2"/>
        <v>0</v>
      </c>
      <c r="O26" s="371">
        <f t="shared" si="3"/>
        <v>42</v>
      </c>
      <c r="P26" s="73"/>
      <c r="Q26" s="73"/>
      <c r="R26" s="73"/>
      <c r="S26" s="73"/>
      <c r="V26">
        <v>42</v>
      </c>
      <c r="W26" s="116">
        <v>1.3</v>
      </c>
      <c r="X26" s="116">
        <f t="shared" si="4"/>
        <v>1.4500000000000002</v>
      </c>
      <c r="Y26" s="116">
        <v>1.6</v>
      </c>
      <c r="Z26" s="116">
        <f t="shared" si="5"/>
        <v>1.825</v>
      </c>
      <c r="AA26" s="117">
        <v>2.0499999999999998</v>
      </c>
      <c r="AC26" s="124">
        <v>62</v>
      </c>
      <c r="AD26" s="121">
        <v>12</v>
      </c>
      <c r="AE26" s="125">
        <v>3.2519999999999998</v>
      </c>
      <c r="AF26" s="125">
        <v>3.887</v>
      </c>
      <c r="AG26" s="126">
        <v>4.5540000000000003</v>
      </c>
      <c r="AH26" s="8"/>
      <c r="AI26" s="124">
        <v>62</v>
      </c>
      <c r="AJ26" s="121">
        <v>12</v>
      </c>
      <c r="AK26" s="125">
        <v>3.7010000000000001</v>
      </c>
      <c r="AL26" s="125">
        <v>4.4119999999999999</v>
      </c>
      <c r="AM26" s="126">
        <v>5.1289999999999996</v>
      </c>
    </row>
    <row r="27" spans="1:39">
      <c r="A27" s="365">
        <f>'Inventaire 1'!A27</f>
        <v>44</v>
      </c>
      <c r="B27" s="144">
        <v>5</v>
      </c>
      <c r="C27" s="144"/>
      <c r="D27" s="144">
        <v>1</v>
      </c>
      <c r="E27" s="144"/>
      <c r="F27" s="144"/>
      <c r="G27" s="144"/>
      <c r="H27" s="318"/>
      <c r="I27" s="115">
        <f t="shared" si="6"/>
        <v>9</v>
      </c>
      <c r="J27" s="115">
        <f t="shared" si="2"/>
        <v>0</v>
      </c>
      <c r="K27" s="115">
        <f t="shared" si="2"/>
        <v>1.8</v>
      </c>
      <c r="L27" s="115">
        <f t="shared" si="2"/>
        <v>0</v>
      </c>
      <c r="M27" s="115">
        <f t="shared" si="2"/>
        <v>0</v>
      </c>
      <c r="N27" s="115">
        <f t="shared" si="2"/>
        <v>0</v>
      </c>
      <c r="O27" s="371">
        <f t="shared" si="3"/>
        <v>44</v>
      </c>
      <c r="P27" s="73"/>
      <c r="Q27" s="73"/>
      <c r="R27" s="73"/>
      <c r="S27" s="73"/>
      <c r="V27">
        <v>44</v>
      </c>
      <c r="W27" s="116">
        <v>1.45</v>
      </c>
      <c r="X27" s="116">
        <f t="shared" si="4"/>
        <v>1.625</v>
      </c>
      <c r="Y27" s="116">
        <v>1.8</v>
      </c>
      <c r="Z27" s="116">
        <f t="shared" si="5"/>
        <v>2.0249999999999999</v>
      </c>
      <c r="AA27" s="117">
        <v>2.25</v>
      </c>
      <c r="AC27" s="124">
        <v>66</v>
      </c>
      <c r="AD27" s="121">
        <v>13</v>
      </c>
      <c r="AE27" s="125">
        <v>3.6909999999999998</v>
      </c>
      <c r="AF27" s="125">
        <v>4.4119999999999999</v>
      </c>
      <c r="AG27" s="126">
        <v>5.1779999999999999</v>
      </c>
      <c r="AH27" s="8"/>
      <c r="AI27" s="124">
        <v>66</v>
      </c>
      <c r="AJ27" s="121">
        <v>13</v>
      </c>
      <c r="AK27" s="125">
        <v>4.2439999999999998</v>
      </c>
      <c r="AL27" s="125">
        <v>5.0679999999999996</v>
      </c>
      <c r="AM27" s="126">
        <v>5.8979999999999997</v>
      </c>
    </row>
    <row r="28" spans="1:39">
      <c r="A28" s="365">
        <f>'Inventaire 1'!A28</f>
        <v>46</v>
      </c>
      <c r="B28" s="144">
        <v>3</v>
      </c>
      <c r="C28" s="144">
        <v>3</v>
      </c>
      <c r="D28" s="144"/>
      <c r="E28" s="144"/>
      <c r="F28" s="144"/>
      <c r="G28" s="144"/>
      <c r="H28" s="318"/>
      <c r="I28" s="115">
        <f t="shared" si="6"/>
        <v>6</v>
      </c>
      <c r="J28" s="115">
        <f t="shared" si="2"/>
        <v>6</v>
      </c>
      <c r="K28" s="115">
        <f t="shared" si="2"/>
        <v>0</v>
      </c>
      <c r="L28" s="115">
        <f t="shared" si="2"/>
        <v>0</v>
      </c>
      <c r="M28" s="115">
        <f t="shared" si="2"/>
        <v>0</v>
      </c>
      <c r="N28" s="115">
        <f t="shared" si="2"/>
        <v>0</v>
      </c>
      <c r="O28" s="371">
        <f t="shared" si="3"/>
        <v>46</v>
      </c>
      <c r="P28" s="73"/>
      <c r="Q28" s="73"/>
      <c r="R28" s="73"/>
      <c r="S28" s="73"/>
      <c r="V28">
        <v>46</v>
      </c>
      <c r="W28" s="116">
        <v>1.6</v>
      </c>
      <c r="X28" s="116">
        <f t="shared" si="4"/>
        <v>1.8</v>
      </c>
      <c r="Y28" s="116">
        <v>2</v>
      </c>
      <c r="Z28" s="116">
        <f t="shared" si="5"/>
        <v>2.2250000000000001</v>
      </c>
      <c r="AA28" s="117">
        <v>2.4500000000000002</v>
      </c>
      <c r="AC28" s="124">
        <v>70</v>
      </c>
      <c r="AD28" s="121">
        <v>14</v>
      </c>
      <c r="AE28" s="125">
        <v>4.157</v>
      </c>
      <c r="AF28" s="125">
        <v>9.9689999999999994</v>
      </c>
      <c r="AG28" s="126">
        <v>5.8390000000000004</v>
      </c>
      <c r="AH28" s="8"/>
      <c r="AI28" s="124">
        <v>70</v>
      </c>
      <c r="AJ28" s="121">
        <v>14</v>
      </c>
      <c r="AK28" s="125">
        <v>4.8230000000000004</v>
      </c>
      <c r="AL28" s="125">
        <v>5.7670000000000003</v>
      </c>
      <c r="AM28" s="126">
        <v>6.7169999999999996</v>
      </c>
    </row>
    <row r="29" spans="1:39">
      <c r="A29" s="365">
        <f>'Inventaire 1'!A29</f>
        <v>48</v>
      </c>
      <c r="B29" s="144">
        <v>3</v>
      </c>
      <c r="C29" s="144">
        <v>2</v>
      </c>
      <c r="D29" s="144"/>
      <c r="E29" s="144"/>
      <c r="F29" s="144"/>
      <c r="G29" s="144"/>
      <c r="H29" s="318"/>
      <c r="I29" s="115">
        <f t="shared" si="6"/>
        <v>6.6000000000000005</v>
      </c>
      <c r="J29" s="115">
        <f t="shared" si="2"/>
        <v>4.4000000000000004</v>
      </c>
      <c r="K29" s="115">
        <f t="shared" si="2"/>
        <v>0</v>
      </c>
      <c r="L29" s="115">
        <f t="shared" si="2"/>
        <v>0</v>
      </c>
      <c r="M29" s="115">
        <f t="shared" si="2"/>
        <v>0</v>
      </c>
      <c r="N29" s="115">
        <f t="shared" si="2"/>
        <v>0</v>
      </c>
      <c r="O29" s="371">
        <f t="shared" si="3"/>
        <v>48</v>
      </c>
      <c r="P29" s="73"/>
      <c r="Q29" s="73"/>
      <c r="R29" s="73"/>
      <c r="S29" s="73"/>
      <c r="V29">
        <v>48</v>
      </c>
      <c r="W29" s="116">
        <v>1.75</v>
      </c>
      <c r="X29" s="116">
        <f t="shared" si="4"/>
        <v>1.9750000000000001</v>
      </c>
      <c r="Y29" s="116">
        <v>2.2000000000000002</v>
      </c>
      <c r="Z29" s="116">
        <f t="shared" si="5"/>
        <v>2.3250000000000002</v>
      </c>
      <c r="AA29" s="117">
        <v>2.4500000000000002</v>
      </c>
      <c r="AC29" s="124">
        <v>74</v>
      </c>
      <c r="AD29" s="121">
        <v>15</v>
      </c>
      <c r="AE29" s="125">
        <v>4.6500000000000004</v>
      </c>
      <c r="AF29" s="125">
        <v>5.5579999999999998</v>
      </c>
      <c r="AG29" s="126">
        <v>6.5380000000000003</v>
      </c>
      <c r="AH29" s="8"/>
      <c r="AI29" s="124">
        <v>74</v>
      </c>
      <c r="AJ29" s="121">
        <v>15</v>
      </c>
      <c r="AK29" s="125">
        <v>5.4390000000000001</v>
      </c>
      <c r="AL29" s="125">
        <v>6.5090000000000003</v>
      </c>
      <c r="AM29" s="126">
        <v>7.5869999999999997</v>
      </c>
    </row>
    <row r="30" spans="1:39">
      <c r="A30" s="365">
        <f>'Inventaire 1'!A30</f>
        <v>50</v>
      </c>
      <c r="B30" s="144">
        <v>1</v>
      </c>
      <c r="C30" s="144">
        <v>1</v>
      </c>
      <c r="D30" s="144">
        <v>1</v>
      </c>
      <c r="E30" s="144"/>
      <c r="F30" s="144"/>
      <c r="G30" s="144"/>
      <c r="H30" s="318"/>
      <c r="I30" s="115">
        <f t="shared" si="6"/>
        <v>2.4</v>
      </c>
      <c r="J30" s="115">
        <f t="shared" si="2"/>
        <v>2.4</v>
      </c>
      <c r="K30" s="115">
        <f t="shared" si="2"/>
        <v>2.4</v>
      </c>
      <c r="L30" s="115">
        <f t="shared" si="2"/>
        <v>0</v>
      </c>
      <c r="M30" s="115">
        <f t="shared" si="2"/>
        <v>0</v>
      </c>
      <c r="N30" s="115">
        <f t="shared" si="2"/>
        <v>0</v>
      </c>
      <c r="O30" s="371">
        <f t="shared" si="3"/>
        <v>50</v>
      </c>
      <c r="P30" s="73"/>
      <c r="Q30" s="73"/>
      <c r="R30" s="73"/>
      <c r="S30" s="73"/>
      <c r="V30">
        <v>50</v>
      </c>
      <c r="W30" s="116">
        <v>1.9</v>
      </c>
      <c r="X30" s="116">
        <f t="shared" si="4"/>
        <v>2.15</v>
      </c>
      <c r="Y30" s="116">
        <v>2.4</v>
      </c>
      <c r="Z30" s="116">
        <f t="shared" si="5"/>
        <v>2.5499999999999998</v>
      </c>
      <c r="AA30" s="117">
        <v>2.7</v>
      </c>
      <c r="AC30" s="124">
        <v>78</v>
      </c>
      <c r="AD30" s="121">
        <v>16</v>
      </c>
      <c r="AE30" s="125">
        <v>5.1710000000000003</v>
      </c>
      <c r="AF30" s="125">
        <v>6.1769999999999996</v>
      </c>
      <c r="AG30" s="126">
        <v>7.274</v>
      </c>
      <c r="AH30" s="8"/>
      <c r="AI30" s="124">
        <v>78</v>
      </c>
      <c r="AJ30" s="121">
        <v>16</v>
      </c>
      <c r="AK30" s="125">
        <v>6.0910000000000002</v>
      </c>
      <c r="AL30" s="125">
        <v>7.2949999999999999</v>
      </c>
      <c r="AM30" s="126">
        <v>8.5060000000000002</v>
      </c>
    </row>
    <row r="31" spans="1:39">
      <c r="A31" s="365">
        <f>'Inventaire 1'!A31</f>
        <v>52</v>
      </c>
      <c r="B31" s="144">
        <v>1</v>
      </c>
      <c r="C31" s="144"/>
      <c r="D31" s="144"/>
      <c r="E31" s="144"/>
      <c r="F31" s="144"/>
      <c r="G31" s="144"/>
      <c r="H31" s="318"/>
      <c r="I31" s="115">
        <f t="shared" si="6"/>
        <v>2.6</v>
      </c>
      <c r="J31" s="115">
        <f t="shared" si="2"/>
        <v>0</v>
      </c>
      <c r="K31" s="115">
        <f t="shared" si="2"/>
        <v>0</v>
      </c>
      <c r="L31" s="115">
        <f t="shared" si="2"/>
        <v>0</v>
      </c>
      <c r="M31" s="115">
        <f t="shared" si="2"/>
        <v>0</v>
      </c>
      <c r="N31" s="115">
        <f t="shared" si="2"/>
        <v>0</v>
      </c>
      <c r="O31" s="371">
        <f t="shared" si="3"/>
        <v>52</v>
      </c>
      <c r="P31" s="73"/>
      <c r="Q31" s="73"/>
      <c r="R31" s="73"/>
      <c r="S31" s="73"/>
      <c r="V31">
        <v>52</v>
      </c>
      <c r="W31" s="116">
        <v>2.1</v>
      </c>
      <c r="X31" s="116">
        <f t="shared" si="4"/>
        <v>2.35</v>
      </c>
      <c r="Y31" s="116">
        <v>2.6</v>
      </c>
      <c r="Z31" s="116">
        <f t="shared" si="5"/>
        <v>2.7750000000000004</v>
      </c>
      <c r="AA31" s="117">
        <v>2.95</v>
      </c>
      <c r="AC31" s="124">
        <v>82</v>
      </c>
      <c r="AD31" s="121">
        <v>17</v>
      </c>
      <c r="AE31" s="125">
        <v>5.718</v>
      </c>
      <c r="AF31" s="125">
        <v>6.8280000000000003</v>
      </c>
      <c r="AG31" s="126">
        <v>8.0459999999999994</v>
      </c>
      <c r="AH31" s="8"/>
      <c r="AI31" s="124">
        <v>82</v>
      </c>
      <c r="AJ31" s="121">
        <v>17</v>
      </c>
      <c r="AK31" s="125">
        <v>6.7789999999999999</v>
      </c>
      <c r="AL31" s="125">
        <v>8.1240000000000006</v>
      </c>
      <c r="AM31" s="126">
        <v>9.4760000000000009</v>
      </c>
    </row>
    <row r="32" spans="1:39">
      <c r="A32" s="365">
        <f>'Inventaire 1'!A32</f>
        <v>54</v>
      </c>
      <c r="B32" s="144">
        <v>1</v>
      </c>
      <c r="C32" s="144">
        <v>1</v>
      </c>
      <c r="D32" s="144">
        <v>2</v>
      </c>
      <c r="E32" s="144"/>
      <c r="F32" s="144"/>
      <c r="G32" s="144"/>
      <c r="H32" s="318"/>
      <c r="I32" s="115">
        <f t="shared" si="6"/>
        <v>2.85</v>
      </c>
      <c r="J32" s="115">
        <f t="shared" si="2"/>
        <v>2.85</v>
      </c>
      <c r="K32" s="115">
        <f t="shared" si="2"/>
        <v>5.7</v>
      </c>
      <c r="L32" s="115">
        <f t="shared" si="2"/>
        <v>0</v>
      </c>
      <c r="M32" s="115">
        <f t="shared" si="2"/>
        <v>0</v>
      </c>
      <c r="N32" s="115">
        <f t="shared" si="2"/>
        <v>0</v>
      </c>
      <c r="O32" s="371">
        <f t="shared" si="3"/>
        <v>54</v>
      </c>
      <c r="P32" s="73"/>
      <c r="Q32" s="73"/>
      <c r="R32" s="73"/>
      <c r="S32" s="73"/>
      <c r="V32">
        <v>54</v>
      </c>
      <c r="W32" s="116">
        <v>2.2999999999999998</v>
      </c>
      <c r="X32" s="116">
        <f t="shared" si="4"/>
        <v>2.5750000000000002</v>
      </c>
      <c r="Y32" s="116">
        <v>2.85</v>
      </c>
      <c r="Z32" s="116">
        <f t="shared" si="5"/>
        <v>3.0250000000000004</v>
      </c>
      <c r="AA32" s="117">
        <v>3.2</v>
      </c>
      <c r="AC32" s="124">
        <v>86</v>
      </c>
      <c r="AD32" s="121">
        <v>18</v>
      </c>
      <c r="AE32" s="125">
        <v>6.2919999999999998</v>
      </c>
      <c r="AF32" s="125">
        <v>7.5110000000000001</v>
      </c>
      <c r="AG32" s="126">
        <v>8.8559999999999999</v>
      </c>
      <c r="AH32" s="8"/>
      <c r="AI32" s="124">
        <v>86</v>
      </c>
      <c r="AJ32" s="121">
        <v>18</v>
      </c>
      <c r="AK32" s="125">
        <v>7.5039999999999996</v>
      </c>
      <c r="AL32" s="125">
        <v>8.9960000000000004</v>
      </c>
      <c r="AM32" s="126">
        <v>10.496</v>
      </c>
    </row>
    <row r="33" spans="1:39">
      <c r="A33" s="365">
        <f>'Inventaire 1'!A33</f>
        <v>56</v>
      </c>
      <c r="B33" s="144"/>
      <c r="C33" s="144"/>
      <c r="D33" s="144"/>
      <c r="E33" s="144"/>
      <c r="F33" s="144"/>
      <c r="G33" s="144"/>
      <c r="H33" s="318"/>
      <c r="I33" s="115">
        <f t="shared" si="6"/>
        <v>0</v>
      </c>
      <c r="J33" s="115">
        <f t="shared" si="2"/>
        <v>0</v>
      </c>
      <c r="K33" s="115">
        <f t="shared" si="2"/>
        <v>0</v>
      </c>
      <c r="L33" s="115">
        <f t="shared" si="2"/>
        <v>0</v>
      </c>
      <c r="M33" s="115">
        <f t="shared" si="2"/>
        <v>0</v>
      </c>
      <c r="N33" s="115">
        <f t="shared" si="2"/>
        <v>0</v>
      </c>
      <c r="O33" s="371">
        <f t="shared" si="3"/>
        <v>56</v>
      </c>
      <c r="P33" s="73"/>
      <c r="Q33" s="73"/>
      <c r="R33" s="73"/>
      <c r="S33" s="73"/>
      <c r="V33">
        <v>56</v>
      </c>
      <c r="W33" s="116">
        <v>2.5</v>
      </c>
      <c r="X33" s="116">
        <f t="shared" si="4"/>
        <v>2.8</v>
      </c>
      <c r="Y33" s="116">
        <v>3.1</v>
      </c>
      <c r="Z33" s="116">
        <f t="shared" si="5"/>
        <v>3.3</v>
      </c>
      <c r="AA33" s="117">
        <v>3.5</v>
      </c>
      <c r="AC33" s="124">
        <v>90</v>
      </c>
      <c r="AD33" s="121">
        <v>19</v>
      </c>
      <c r="AE33" s="125">
        <v>6.8929999999999998</v>
      </c>
      <c r="AF33" s="125">
        <v>8.2240000000000002</v>
      </c>
      <c r="AG33" s="126">
        <v>9.7029999999999994</v>
      </c>
      <c r="AH33" s="8"/>
      <c r="AI33" s="124">
        <v>90</v>
      </c>
      <c r="AJ33" s="121">
        <v>19</v>
      </c>
      <c r="AK33" s="125">
        <v>8.2650000000000006</v>
      </c>
      <c r="AL33" s="125">
        <v>9.9109999999999996</v>
      </c>
      <c r="AM33" s="126">
        <v>11.566000000000001</v>
      </c>
    </row>
    <row r="34" spans="1:39">
      <c r="A34" s="365">
        <f>'Inventaire 1'!A34</f>
        <v>58</v>
      </c>
      <c r="B34" s="144">
        <v>2</v>
      </c>
      <c r="C34" s="144"/>
      <c r="D34" s="144"/>
      <c r="E34" s="144"/>
      <c r="F34" s="144"/>
      <c r="G34" s="144"/>
      <c r="H34" s="318"/>
      <c r="I34" s="115">
        <f t="shared" si="6"/>
        <v>6.7</v>
      </c>
      <c r="J34" s="115">
        <f t="shared" ref="J34:J45" si="7">C34*$Y34</f>
        <v>0</v>
      </c>
      <c r="K34" s="115">
        <f t="shared" ref="K34:K45" si="8">D34*$Y34</f>
        <v>0</v>
      </c>
      <c r="L34" s="115">
        <f t="shared" ref="L34:L45" si="9">E34*$Y34</f>
        <v>0</v>
      </c>
      <c r="M34" s="115">
        <f t="shared" ref="M34:M45" si="10">F34*$Y34</f>
        <v>0</v>
      </c>
      <c r="N34" s="115">
        <f t="shared" ref="N34:N45" si="11">G34*$Y34</f>
        <v>0</v>
      </c>
      <c r="O34" s="371">
        <f t="shared" si="3"/>
        <v>58</v>
      </c>
      <c r="P34" s="76"/>
      <c r="Q34" s="76"/>
      <c r="R34" s="76"/>
      <c r="S34" s="76"/>
      <c r="V34">
        <v>58</v>
      </c>
      <c r="W34" s="116">
        <v>2.7</v>
      </c>
      <c r="X34" s="116">
        <f t="shared" si="4"/>
        <v>3.0250000000000004</v>
      </c>
      <c r="Y34" s="116">
        <v>3.35</v>
      </c>
      <c r="Z34" s="116">
        <f t="shared" si="5"/>
        <v>3.5750000000000002</v>
      </c>
      <c r="AA34" s="117">
        <v>3.8</v>
      </c>
      <c r="AC34" s="124">
        <v>94</v>
      </c>
      <c r="AD34" s="121">
        <v>20</v>
      </c>
      <c r="AE34" s="125">
        <v>7.5209999999999999</v>
      </c>
      <c r="AF34" s="125">
        <v>8.9689999999999994</v>
      </c>
      <c r="AG34" s="126">
        <v>10.587</v>
      </c>
      <c r="AH34" s="8"/>
      <c r="AI34" s="124">
        <v>94</v>
      </c>
      <c r="AJ34" s="121">
        <v>20</v>
      </c>
      <c r="AK34" s="125">
        <v>9.0619999999999994</v>
      </c>
      <c r="AL34" s="125">
        <v>10.872</v>
      </c>
      <c r="AM34" s="126">
        <v>13.856999999999999</v>
      </c>
    </row>
    <row r="35" spans="1:39">
      <c r="A35" s="365">
        <f>'Inventaire 1'!A35</f>
        <v>60</v>
      </c>
      <c r="B35" s="144"/>
      <c r="C35" s="144"/>
      <c r="D35" s="144"/>
      <c r="E35" s="144"/>
      <c r="F35" s="144"/>
      <c r="G35" s="144"/>
      <c r="H35" s="318"/>
      <c r="I35" s="115">
        <f t="shared" si="6"/>
        <v>0</v>
      </c>
      <c r="J35" s="115">
        <f t="shared" si="7"/>
        <v>0</v>
      </c>
      <c r="K35" s="115">
        <f t="shared" si="8"/>
        <v>0</v>
      </c>
      <c r="L35" s="115">
        <f t="shared" si="9"/>
        <v>0</v>
      </c>
      <c r="M35" s="115">
        <f t="shared" si="10"/>
        <v>0</v>
      </c>
      <c r="N35" s="115">
        <f t="shared" si="11"/>
        <v>0</v>
      </c>
      <c r="O35" s="371">
        <f t="shared" si="3"/>
        <v>60</v>
      </c>
      <c r="P35" s="73"/>
      <c r="Q35" s="73"/>
      <c r="R35" s="73"/>
      <c r="S35" s="73"/>
      <c r="V35">
        <v>60</v>
      </c>
      <c r="W35" s="116">
        <v>2.9</v>
      </c>
      <c r="X35" s="116">
        <f t="shared" si="4"/>
        <v>3.25</v>
      </c>
      <c r="Y35" s="116">
        <v>3.6</v>
      </c>
      <c r="Z35" s="116">
        <f t="shared" si="5"/>
        <v>3.8499999999999996</v>
      </c>
      <c r="AA35" s="117">
        <v>4.0999999999999996</v>
      </c>
      <c r="AC35" s="124">
        <v>98</v>
      </c>
      <c r="AD35" s="121">
        <v>21</v>
      </c>
      <c r="AE35" s="125">
        <v>8.1769999999999996</v>
      </c>
      <c r="AF35" s="125">
        <v>9.7460000000000004</v>
      </c>
      <c r="AG35" s="126">
        <v>11.509</v>
      </c>
      <c r="AI35" s="124">
        <v>98</v>
      </c>
      <c r="AJ35" s="121">
        <v>21</v>
      </c>
      <c r="AK35" s="125">
        <v>9.8960000000000008</v>
      </c>
      <c r="AL35" s="125">
        <v>11.872</v>
      </c>
      <c r="AM35" s="126">
        <v>13.856999999999999</v>
      </c>
    </row>
    <row r="36" spans="1:39">
      <c r="A36" s="365">
        <f>'Inventaire 1'!A36</f>
        <v>62</v>
      </c>
      <c r="B36" s="144"/>
      <c r="C36" s="144"/>
      <c r="D36" s="144"/>
      <c r="E36" s="144"/>
      <c r="F36" s="144"/>
      <c r="G36" s="144"/>
      <c r="H36" s="318"/>
      <c r="I36" s="115">
        <f t="shared" si="6"/>
        <v>0</v>
      </c>
      <c r="J36" s="115">
        <f t="shared" si="7"/>
        <v>0</v>
      </c>
      <c r="K36" s="115">
        <f t="shared" si="8"/>
        <v>0</v>
      </c>
      <c r="L36" s="115">
        <f t="shared" si="9"/>
        <v>0</v>
      </c>
      <c r="M36" s="115">
        <f t="shared" si="10"/>
        <v>0</v>
      </c>
      <c r="N36" s="115">
        <f t="shared" si="11"/>
        <v>0</v>
      </c>
      <c r="O36" s="371">
        <f t="shared" si="3"/>
        <v>62</v>
      </c>
      <c r="P36" s="73"/>
      <c r="Q36" s="73"/>
      <c r="R36" s="73"/>
      <c r="S36" s="73"/>
      <c r="V36">
        <v>62</v>
      </c>
      <c r="W36" s="116">
        <v>3.1</v>
      </c>
      <c r="X36" s="116">
        <f t="shared" si="4"/>
        <v>3.4750000000000001</v>
      </c>
      <c r="Y36" s="116">
        <v>3.85</v>
      </c>
      <c r="Z36" s="116">
        <f t="shared" si="5"/>
        <v>4.125</v>
      </c>
      <c r="AA36" s="117">
        <v>4.4000000000000004</v>
      </c>
      <c r="AC36" s="146">
        <v>102</v>
      </c>
      <c r="AD36" s="145">
        <v>22</v>
      </c>
      <c r="AE36" s="147">
        <v>8.859</v>
      </c>
      <c r="AF36" s="147">
        <v>10.553000000000001</v>
      </c>
      <c r="AG36" s="148">
        <v>12.467000000000001</v>
      </c>
      <c r="AI36" s="146">
        <v>102</v>
      </c>
      <c r="AJ36" s="145">
        <v>22</v>
      </c>
      <c r="AK36" s="147">
        <v>10.766</v>
      </c>
      <c r="AL36" s="147">
        <v>12.917</v>
      </c>
      <c r="AM36" s="148">
        <v>15.077999999999999</v>
      </c>
    </row>
    <row r="37" spans="1:39">
      <c r="A37" s="365">
        <f>'Inventaire 1'!A37</f>
        <v>64</v>
      </c>
      <c r="B37" s="144"/>
      <c r="C37" s="144"/>
      <c r="D37" s="144"/>
      <c r="E37" s="144"/>
      <c r="F37" s="144"/>
      <c r="G37" s="144"/>
      <c r="H37" s="318"/>
      <c r="I37" s="115">
        <f t="shared" si="6"/>
        <v>0</v>
      </c>
      <c r="J37" s="115">
        <f t="shared" si="7"/>
        <v>0</v>
      </c>
      <c r="K37" s="115">
        <f t="shared" si="8"/>
        <v>0</v>
      </c>
      <c r="L37" s="115">
        <f t="shared" si="9"/>
        <v>0</v>
      </c>
      <c r="M37" s="115">
        <f t="shared" si="10"/>
        <v>0</v>
      </c>
      <c r="N37" s="115">
        <f t="shared" si="11"/>
        <v>0</v>
      </c>
      <c r="O37" s="371">
        <f t="shared" si="3"/>
        <v>64</v>
      </c>
      <c r="P37" s="73"/>
      <c r="Q37" s="73"/>
      <c r="R37" s="73"/>
      <c r="S37" s="73"/>
      <c r="V37">
        <v>64</v>
      </c>
      <c r="W37" s="116">
        <v>3.3</v>
      </c>
      <c r="X37" s="116">
        <f t="shared" si="4"/>
        <v>3.7250000000000001</v>
      </c>
      <c r="Y37" s="116">
        <v>4.1500000000000004</v>
      </c>
      <c r="Z37" s="116">
        <f t="shared" si="5"/>
        <v>4.4250000000000007</v>
      </c>
      <c r="AA37" s="117">
        <v>4.7</v>
      </c>
    </row>
    <row r="38" spans="1:39">
      <c r="A38" s="365">
        <f>'Inventaire 1'!A38</f>
        <v>66</v>
      </c>
      <c r="B38" s="144"/>
      <c r="C38" s="144"/>
      <c r="D38" s="144">
        <v>1</v>
      </c>
      <c r="E38" s="144"/>
      <c r="F38" s="144"/>
      <c r="G38" s="144"/>
      <c r="H38" s="318"/>
      <c r="I38" s="115">
        <f t="shared" si="6"/>
        <v>0</v>
      </c>
      <c r="J38" s="115">
        <f t="shared" si="7"/>
        <v>0</v>
      </c>
      <c r="K38" s="115">
        <f t="shared" si="8"/>
        <v>4.45</v>
      </c>
      <c r="L38" s="115">
        <f t="shared" si="9"/>
        <v>0</v>
      </c>
      <c r="M38" s="115">
        <f t="shared" si="10"/>
        <v>0</v>
      </c>
      <c r="N38" s="115">
        <f t="shared" si="11"/>
        <v>0</v>
      </c>
      <c r="O38" s="371">
        <f t="shared" si="3"/>
        <v>66</v>
      </c>
      <c r="P38" s="149"/>
      <c r="Q38" s="149"/>
      <c r="R38" s="149"/>
      <c r="S38" s="149"/>
      <c r="T38" s="149"/>
      <c r="V38">
        <v>66</v>
      </c>
      <c r="W38" s="116">
        <v>3.55</v>
      </c>
      <c r="X38" s="116">
        <f t="shared" si="4"/>
        <v>4</v>
      </c>
      <c r="Y38" s="116">
        <v>4.45</v>
      </c>
      <c r="Z38" s="116">
        <f t="shared" si="5"/>
        <v>4.75</v>
      </c>
      <c r="AA38" s="117">
        <v>5.05</v>
      </c>
    </row>
    <row r="39" spans="1:39">
      <c r="A39" s="365">
        <f>'Inventaire 1'!A39</f>
        <v>68</v>
      </c>
      <c r="B39" s="144"/>
      <c r="C39" s="144"/>
      <c r="D39" s="144">
        <v>1</v>
      </c>
      <c r="E39" s="144"/>
      <c r="F39" s="144"/>
      <c r="G39" s="144"/>
      <c r="H39" s="318"/>
      <c r="I39" s="115">
        <f t="shared" si="6"/>
        <v>0</v>
      </c>
      <c r="J39" s="115">
        <f t="shared" si="7"/>
        <v>0</v>
      </c>
      <c r="K39" s="115">
        <f t="shared" si="8"/>
        <v>4.75</v>
      </c>
      <c r="L39" s="115">
        <f t="shared" si="9"/>
        <v>0</v>
      </c>
      <c r="M39" s="115">
        <f t="shared" si="10"/>
        <v>0</v>
      </c>
      <c r="N39" s="115">
        <f t="shared" si="11"/>
        <v>0</v>
      </c>
      <c r="O39" s="371">
        <f t="shared" si="3"/>
        <v>68</v>
      </c>
      <c r="P39" s="149"/>
      <c r="Q39" s="149"/>
      <c r="R39" s="149"/>
      <c r="S39" s="149"/>
      <c r="T39" s="149"/>
      <c r="U39" s="73"/>
      <c r="V39">
        <v>68</v>
      </c>
      <c r="W39" s="116">
        <v>3.8</v>
      </c>
      <c r="X39" s="116">
        <f t="shared" si="4"/>
        <v>4.2750000000000004</v>
      </c>
      <c r="Y39" s="116">
        <v>4.75</v>
      </c>
      <c r="Z39" s="116">
        <f t="shared" si="5"/>
        <v>5.0750000000000002</v>
      </c>
      <c r="AA39" s="117">
        <v>5.4</v>
      </c>
      <c r="AI39" s="8"/>
    </row>
    <row r="40" spans="1:39">
      <c r="A40" s="365">
        <f>'Inventaire 1'!A40</f>
        <v>70</v>
      </c>
      <c r="B40" s="144"/>
      <c r="C40" s="144"/>
      <c r="D40" s="144"/>
      <c r="E40" s="144"/>
      <c r="F40" s="144"/>
      <c r="G40" s="144"/>
      <c r="H40" s="318"/>
      <c r="I40" s="115">
        <f t="shared" si="6"/>
        <v>0</v>
      </c>
      <c r="J40" s="115">
        <f t="shared" si="7"/>
        <v>0</v>
      </c>
      <c r="K40" s="115">
        <f t="shared" si="8"/>
        <v>0</v>
      </c>
      <c r="L40" s="115">
        <f t="shared" si="9"/>
        <v>0</v>
      </c>
      <c r="M40" s="115">
        <f t="shared" si="10"/>
        <v>0</v>
      </c>
      <c r="N40" s="115">
        <f t="shared" si="11"/>
        <v>0</v>
      </c>
      <c r="O40" s="371">
        <f t="shared" si="3"/>
        <v>70</v>
      </c>
      <c r="P40" s="73"/>
      <c r="Q40" s="73"/>
      <c r="R40" s="73"/>
      <c r="S40" s="73"/>
      <c r="T40" s="73"/>
      <c r="V40">
        <v>70</v>
      </c>
      <c r="W40" s="116">
        <v>4.05</v>
      </c>
      <c r="X40" s="116">
        <f t="shared" si="4"/>
        <v>4.55</v>
      </c>
      <c r="Y40" s="116">
        <v>5.05</v>
      </c>
      <c r="Z40" s="116">
        <f t="shared" si="5"/>
        <v>5.4</v>
      </c>
      <c r="AA40" s="117">
        <v>5.75</v>
      </c>
    </row>
    <row r="41" spans="1:39">
      <c r="A41" s="365">
        <f>'Inventaire 1'!A41</f>
        <v>72</v>
      </c>
      <c r="B41" s="144"/>
      <c r="C41" s="144"/>
      <c r="D41" s="144"/>
      <c r="E41" s="144"/>
      <c r="F41" s="144"/>
      <c r="G41" s="144"/>
      <c r="H41" s="318"/>
      <c r="I41" s="115">
        <f t="shared" si="6"/>
        <v>0</v>
      </c>
      <c r="J41" s="115">
        <f t="shared" si="7"/>
        <v>0</v>
      </c>
      <c r="K41" s="115">
        <f t="shared" si="8"/>
        <v>0</v>
      </c>
      <c r="L41" s="115">
        <f t="shared" si="9"/>
        <v>0</v>
      </c>
      <c r="M41" s="115">
        <f t="shared" si="10"/>
        <v>0</v>
      </c>
      <c r="N41" s="115">
        <f t="shared" si="11"/>
        <v>0</v>
      </c>
      <c r="O41" s="371">
        <f t="shared" si="3"/>
        <v>72</v>
      </c>
      <c r="P41" s="73"/>
      <c r="Q41" s="73"/>
      <c r="R41" s="73"/>
      <c r="S41" s="73"/>
      <c r="T41" s="73"/>
      <c r="V41">
        <v>72</v>
      </c>
      <c r="W41" s="116">
        <v>4.3</v>
      </c>
      <c r="X41" s="116">
        <f t="shared" si="4"/>
        <v>4.8499999999999996</v>
      </c>
      <c r="Y41" s="116">
        <v>5.4</v>
      </c>
      <c r="Z41" s="116">
        <f t="shared" si="5"/>
        <v>5.75</v>
      </c>
      <c r="AA41" s="117">
        <v>6.1</v>
      </c>
    </row>
    <row r="42" spans="1:39">
      <c r="A42" s="365">
        <f>'Inventaire 1'!A42</f>
        <v>74</v>
      </c>
      <c r="B42" s="144"/>
      <c r="C42" s="144"/>
      <c r="D42" s="144"/>
      <c r="E42" s="144"/>
      <c r="F42" s="144"/>
      <c r="G42" s="144"/>
      <c r="H42" s="318"/>
      <c r="I42" s="115">
        <f t="shared" si="6"/>
        <v>0</v>
      </c>
      <c r="J42" s="115">
        <f t="shared" si="7"/>
        <v>0</v>
      </c>
      <c r="K42" s="115">
        <f t="shared" si="8"/>
        <v>0</v>
      </c>
      <c r="L42" s="115">
        <f t="shared" si="9"/>
        <v>0</v>
      </c>
      <c r="M42" s="115">
        <f t="shared" si="10"/>
        <v>0</v>
      </c>
      <c r="N42" s="115">
        <f t="shared" si="11"/>
        <v>0</v>
      </c>
      <c r="O42" s="371">
        <f t="shared" si="3"/>
        <v>74</v>
      </c>
      <c r="P42" s="73"/>
      <c r="Q42" s="73"/>
      <c r="R42" s="73"/>
      <c r="S42" s="73"/>
      <c r="T42" s="73"/>
      <c r="V42">
        <v>74</v>
      </c>
      <c r="W42" s="116">
        <v>4.55</v>
      </c>
      <c r="X42" s="116">
        <f t="shared" si="4"/>
        <v>5.15</v>
      </c>
      <c r="Y42" s="116">
        <v>5.75</v>
      </c>
      <c r="Z42" s="116">
        <f t="shared" si="5"/>
        <v>6.125</v>
      </c>
      <c r="AA42" s="117">
        <v>6.5</v>
      </c>
    </row>
    <row r="43" spans="1:39">
      <c r="A43" s="365">
        <f>'Inventaire 1'!A43</f>
        <v>76</v>
      </c>
      <c r="B43" s="144"/>
      <c r="C43" s="144">
        <v>1</v>
      </c>
      <c r="D43" s="144"/>
      <c r="E43" s="144"/>
      <c r="F43" s="144"/>
      <c r="G43" s="144"/>
      <c r="H43" s="318"/>
      <c r="I43" s="115">
        <f t="shared" si="6"/>
        <v>0</v>
      </c>
      <c r="J43" s="115">
        <f t="shared" si="7"/>
        <v>6.1</v>
      </c>
      <c r="K43" s="115">
        <f t="shared" si="8"/>
        <v>0</v>
      </c>
      <c r="L43" s="115">
        <f t="shared" si="9"/>
        <v>0</v>
      </c>
      <c r="M43" s="115">
        <f t="shared" si="10"/>
        <v>0</v>
      </c>
      <c r="N43" s="115">
        <f t="shared" si="11"/>
        <v>0</v>
      </c>
      <c r="O43" s="371">
        <f t="shared" si="3"/>
        <v>76</v>
      </c>
      <c r="P43" s="73"/>
      <c r="Q43" s="73"/>
      <c r="R43" s="73"/>
      <c r="S43" s="73"/>
      <c r="T43" s="73"/>
      <c r="V43">
        <v>76</v>
      </c>
      <c r="W43" s="116">
        <v>4.8</v>
      </c>
      <c r="X43" s="116">
        <f t="shared" si="4"/>
        <v>5.4499999999999993</v>
      </c>
      <c r="Y43" s="116">
        <v>6.1</v>
      </c>
      <c r="Z43" s="116">
        <f t="shared" si="5"/>
        <v>6.5</v>
      </c>
      <c r="AA43" s="117">
        <v>6.9</v>
      </c>
    </row>
    <row r="44" spans="1:39">
      <c r="A44" s="365">
        <f>'Inventaire 1'!A44</f>
        <v>78</v>
      </c>
      <c r="B44" s="144"/>
      <c r="C44" s="144"/>
      <c r="D44" s="144"/>
      <c r="E44" s="144"/>
      <c r="F44" s="144"/>
      <c r="G44" s="144"/>
      <c r="H44" s="318"/>
      <c r="I44" s="115">
        <f t="shared" si="6"/>
        <v>0</v>
      </c>
      <c r="J44" s="115">
        <f t="shared" si="7"/>
        <v>0</v>
      </c>
      <c r="K44" s="115">
        <f t="shared" si="8"/>
        <v>0</v>
      </c>
      <c r="L44" s="115">
        <f t="shared" si="9"/>
        <v>0</v>
      </c>
      <c r="M44" s="115">
        <f t="shared" si="10"/>
        <v>0</v>
      </c>
      <c r="N44" s="115">
        <f t="shared" si="11"/>
        <v>0</v>
      </c>
      <c r="O44" s="371">
        <f t="shared" si="3"/>
        <v>78</v>
      </c>
      <c r="P44" s="73"/>
      <c r="Q44" s="73"/>
      <c r="R44" s="73"/>
      <c r="S44" s="73"/>
      <c r="T44" s="73"/>
      <c r="V44">
        <v>78</v>
      </c>
      <c r="W44" s="116">
        <v>5.05</v>
      </c>
      <c r="X44" s="116">
        <f t="shared" si="4"/>
        <v>5.75</v>
      </c>
      <c r="Y44" s="116">
        <v>6.45</v>
      </c>
      <c r="Z44" s="116">
        <f t="shared" si="5"/>
        <v>6.875</v>
      </c>
      <c r="AA44" s="117">
        <v>7.3</v>
      </c>
    </row>
    <row r="45" spans="1:39">
      <c r="A45" s="365">
        <f>'Inventaire 1'!A45</f>
        <v>80</v>
      </c>
      <c r="B45" s="144"/>
      <c r="C45" s="144"/>
      <c r="D45" s="144"/>
      <c r="E45" s="144"/>
      <c r="F45" s="144"/>
      <c r="G45" s="144"/>
      <c r="H45" s="318"/>
      <c r="I45" s="115">
        <f t="shared" si="6"/>
        <v>0</v>
      </c>
      <c r="J45" s="115">
        <f t="shared" si="7"/>
        <v>0</v>
      </c>
      <c r="K45" s="115">
        <f t="shared" si="8"/>
        <v>0</v>
      </c>
      <c r="L45" s="115">
        <f t="shared" si="9"/>
        <v>0</v>
      </c>
      <c r="M45" s="115">
        <f t="shared" si="10"/>
        <v>0</v>
      </c>
      <c r="N45" s="115">
        <f t="shared" si="11"/>
        <v>0</v>
      </c>
      <c r="O45" s="371">
        <f t="shared" si="3"/>
        <v>80</v>
      </c>
      <c r="P45" s="73"/>
      <c r="Q45" s="73"/>
      <c r="R45" s="73"/>
      <c r="S45" s="73"/>
      <c r="T45" s="73"/>
      <c r="V45">
        <v>80</v>
      </c>
      <c r="W45" s="116">
        <v>5.3</v>
      </c>
      <c r="X45" s="116">
        <f t="shared" si="4"/>
        <v>6.05</v>
      </c>
      <c r="Y45" s="116">
        <v>6.8</v>
      </c>
      <c r="Z45" s="116">
        <f t="shared" si="5"/>
        <v>7.25</v>
      </c>
      <c r="AA45" s="117">
        <v>7.7</v>
      </c>
    </row>
    <row r="46" spans="1:39" ht="4.5" customHeight="1" thickBot="1">
      <c r="A46" s="195"/>
      <c r="B46" s="151"/>
      <c r="C46" s="151"/>
      <c r="D46" s="151"/>
      <c r="E46" s="151"/>
      <c r="F46" s="151"/>
      <c r="G46" s="151"/>
      <c r="H46" s="319"/>
      <c r="I46" s="153"/>
      <c r="J46" s="153"/>
      <c r="K46" s="153"/>
      <c r="L46" s="153"/>
      <c r="M46" s="153"/>
      <c r="N46" s="153"/>
      <c r="O46" s="154"/>
      <c r="P46" s="73"/>
      <c r="Q46" s="73"/>
      <c r="R46" s="73"/>
      <c r="S46" s="73"/>
      <c r="T46" s="73"/>
      <c r="W46" s="152"/>
      <c r="X46" s="152"/>
      <c r="Y46" s="152"/>
      <c r="Z46" s="152"/>
      <c r="AA46" s="155"/>
    </row>
    <row r="47" spans="1:39">
      <c r="A47" s="149" t="s">
        <v>169</v>
      </c>
      <c r="B47" s="352">
        <f t="shared" ref="B47:G47" si="12">SUM(B18:B45)</f>
        <v>48</v>
      </c>
      <c r="C47" s="352">
        <f t="shared" si="12"/>
        <v>34</v>
      </c>
      <c r="D47" s="352">
        <f t="shared" si="12"/>
        <v>27</v>
      </c>
      <c r="E47" s="352">
        <f t="shared" si="12"/>
        <v>0</v>
      </c>
      <c r="F47" s="352">
        <f t="shared" si="12"/>
        <v>0</v>
      </c>
      <c r="G47" s="352">
        <f t="shared" si="12"/>
        <v>0</v>
      </c>
      <c r="H47" s="355" t="s">
        <v>462</v>
      </c>
      <c r="I47" s="354">
        <f t="shared" ref="I47:N47" si="13">SUM(I18:I45)</f>
        <v>72.400000000000006</v>
      </c>
      <c r="J47" s="354">
        <f t="shared" si="13"/>
        <v>48.949999999999996</v>
      </c>
      <c r="K47" s="354">
        <f t="shared" si="13"/>
        <v>40.200000000000003</v>
      </c>
      <c r="L47" s="354">
        <f t="shared" si="13"/>
        <v>0</v>
      </c>
      <c r="M47" s="354">
        <f t="shared" si="13"/>
        <v>0</v>
      </c>
      <c r="N47" s="354">
        <f t="shared" si="13"/>
        <v>0</v>
      </c>
      <c r="O47" s="157" t="s">
        <v>463</v>
      </c>
      <c r="P47" s="127">
        <f>(I47+N47)/(B47+F47)</f>
        <v>1.5083333333333335</v>
      </c>
      <c r="Q47" s="127"/>
      <c r="R47" s="127"/>
      <c r="S47" s="127"/>
      <c r="T47" s="158"/>
      <c r="W47" s="159"/>
      <c r="X47" s="160"/>
      <c r="Y47" s="160"/>
      <c r="Z47" s="160"/>
      <c r="AA47" s="160"/>
    </row>
    <row r="48" spans="1:39" ht="13.8" thickBot="1">
      <c r="A48" s="149" t="s">
        <v>170</v>
      </c>
      <c r="B48" s="153">
        <f t="shared" ref="B48:G48" si="14">SUM(B11:B15)</f>
        <v>9</v>
      </c>
      <c r="C48" s="153">
        <f t="shared" si="14"/>
        <v>11</v>
      </c>
      <c r="D48" s="153">
        <f t="shared" si="14"/>
        <v>16</v>
      </c>
      <c r="E48" s="153">
        <f t="shared" si="14"/>
        <v>0</v>
      </c>
      <c r="F48" s="153">
        <f t="shared" si="14"/>
        <v>0</v>
      </c>
      <c r="G48" s="153">
        <f t="shared" si="14"/>
        <v>0</v>
      </c>
      <c r="H48" s="151" t="s">
        <v>465</v>
      </c>
      <c r="I48" s="153">
        <f t="shared" ref="I48:N48" si="15">SUM(I11:I15)</f>
        <v>2.15</v>
      </c>
      <c r="J48" s="153">
        <f t="shared" si="15"/>
        <v>2.8</v>
      </c>
      <c r="K48" s="153">
        <f t="shared" si="15"/>
        <v>4.2</v>
      </c>
      <c r="L48" s="153">
        <f t="shared" si="15"/>
        <v>0</v>
      </c>
      <c r="M48" s="153">
        <f t="shared" si="15"/>
        <v>0</v>
      </c>
      <c r="N48" s="153">
        <f t="shared" si="15"/>
        <v>0</v>
      </c>
      <c r="O48" s="73" t="s">
        <v>463</v>
      </c>
      <c r="P48" s="127"/>
      <c r="Q48" s="127"/>
      <c r="R48" s="127"/>
      <c r="S48" s="127"/>
      <c r="T48" s="158"/>
      <c r="W48" s="161"/>
      <c r="X48" s="149"/>
      <c r="Y48" s="149"/>
      <c r="Z48" s="149"/>
      <c r="AA48" s="149"/>
    </row>
    <row r="49" spans="1:33" ht="13.8" thickBot="1">
      <c r="A49" s="149" t="s">
        <v>171</v>
      </c>
      <c r="B49" s="156">
        <f>SUM(B47:B48)</f>
        <v>57</v>
      </c>
      <c r="C49" s="156">
        <f t="shared" ref="C49:I49" si="16">SUM(C47:C48)</f>
        <v>45</v>
      </c>
      <c r="D49" s="156">
        <f t="shared" si="16"/>
        <v>43</v>
      </c>
      <c r="E49" s="156">
        <f t="shared" si="16"/>
        <v>0</v>
      </c>
      <c r="F49" s="156">
        <f t="shared" si="16"/>
        <v>0</v>
      </c>
      <c r="G49" s="156">
        <f t="shared" si="16"/>
        <v>0</v>
      </c>
      <c r="H49" s="357" t="s">
        <v>19</v>
      </c>
      <c r="I49" s="156">
        <f t="shared" si="16"/>
        <v>74.550000000000011</v>
      </c>
      <c r="J49" s="156">
        <f>SUM(J47:J48)</f>
        <v>51.749999999999993</v>
      </c>
      <c r="K49" s="156">
        <f>SUM(K47:K48)</f>
        <v>44.400000000000006</v>
      </c>
      <c r="L49" s="156">
        <f>SUM(L47:L48)</f>
        <v>0</v>
      </c>
      <c r="M49" s="156">
        <f>SUM(M47:M48)</f>
        <v>0</v>
      </c>
      <c r="N49" s="156">
        <f>SUM(N47:N48)</f>
        <v>0</v>
      </c>
      <c r="O49" s="73"/>
      <c r="P49" s="127"/>
      <c r="Q49" s="127"/>
      <c r="R49" s="127"/>
      <c r="S49" s="127"/>
      <c r="T49" s="158"/>
      <c r="W49" s="161"/>
      <c r="X49" s="149"/>
      <c r="Y49" s="149"/>
      <c r="Z49" s="149"/>
      <c r="AA49" s="149"/>
    </row>
    <row r="50" spans="1:33" ht="13.8" thickBot="1">
      <c r="A50" s="149" t="s">
        <v>171</v>
      </c>
      <c r="B50" s="552">
        <f>SUM(B49:G49)</f>
        <v>145</v>
      </c>
      <c r="C50" s="559"/>
      <c r="D50" s="559"/>
      <c r="E50" s="559"/>
      <c r="F50" s="559"/>
      <c r="G50" s="560"/>
      <c r="H50" s="108" t="s">
        <v>466</v>
      </c>
      <c r="I50" s="552">
        <f>SUM(I49:N49)</f>
        <v>170.70000000000002</v>
      </c>
      <c r="J50" s="559"/>
      <c r="K50" s="559"/>
      <c r="L50" s="559"/>
      <c r="M50" s="559"/>
      <c r="N50" s="560"/>
      <c r="O50" s="73" t="s">
        <v>463</v>
      </c>
      <c r="P50" s="127">
        <f>I50/B50</f>
        <v>1.1772413793103449</v>
      </c>
      <c r="Q50" s="127"/>
      <c r="R50" s="127"/>
      <c r="S50" s="127"/>
      <c r="T50" s="158"/>
      <c r="W50" s="161"/>
    </row>
    <row r="51" spans="1:33" ht="18.75" customHeight="1" thickBot="1">
      <c r="A51" s="149" t="s">
        <v>172</v>
      </c>
      <c r="B51" s="358">
        <f t="shared" ref="B51:G51" si="17">100/$B98*B49</f>
        <v>14.960629921259843</v>
      </c>
      <c r="C51" s="359">
        <f t="shared" si="17"/>
        <v>11.811023622047244</v>
      </c>
      <c r="D51" s="359">
        <f t="shared" si="17"/>
        <v>11.286089238845145</v>
      </c>
      <c r="E51" s="359">
        <f t="shared" si="17"/>
        <v>0</v>
      </c>
      <c r="F51" s="359">
        <f t="shared" si="17"/>
        <v>0</v>
      </c>
      <c r="G51" s="360">
        <f t="shared" si="17"/>
        <v>0</v>
      </c>
      <c r="H51" s="361" t="s">
        <v>173</v>
      </c>
      <c r="I51" s="358">
        <f t="shared" ref="I51:N51" si="18">100/$I98*I49</f>
        <v>23.932584269662925</v>
      </c>
      <c r="J51" s="359">
        <f t="shared" si="18"/>
        <v>16.613162118780092</v>
      </c>
      <c r="K51" s="359">
        <f t="shared" si="18"/>
        <v>14.253611556982346</v>
      </c>
      <c r="L51" s="359">
        <f t="shared" si="18"/>
        <v>0</v>
      </c>
      <c r="M51" s="359">
        <f t="shared" si="18"/>
        <v>0</v>
      </c>
      <c r="N51" s="360">
        <f t="shared" si="18"/>
        <v>0</v>
      </c>
      <c r="O51" s="73"/>
      <c r="P51" s="127"/>
      <c r="Q51" s="127"/>
      <c r="R51" s="127"/>
      <c r="S51" s="127"/>
      <c r="T51" s="158"/>
      <c r="W51" s="161"/>
    </row>
    <row r="52" spans="1:33" ht="4.5" customHeight="1">
      <c r="A52" s="149"/>
      <c r="B52" s="350"/>
      <c r="C52" s="350"/>
      <c r="D52" s="350"/>
      <c r="E52" s="350"/>
      <c r="F52" s="350"/>
      <c r="G52" s="350"/>
      <c r="H52" s="351"/>
      <c r="I52" s="350"/>
      <c r="J52" s="350"/>
      <c r="K52" s="350"/>
      <c r="L52" s="350"/>
      <c r="M52" s="350"/>
      <c r="N52" s="350"/>
      <c r="O52" s="73"/>
      <c r="P52" s="127"/>
      <c r="Q52" s="127"/>
      <c r="R52" s="127"/>
      <c r="S52" s="127"/>
      <c r="T52" s="158"/>
      <c r="W52" s="161"/>
    </row>
    <row r="53" spans="1:33" ht="6" customHeight="1" thickBot="1">
      <c r="P53" s="73"/>
      <c r="Q53" s="73"/>
      <c r="R53" s="73"/>
      <c r="S53" s="73"/>
      <c r="T53" s="73"/>
    </row>
    <row r="54" spans="1:33" ht="13.8" thickBot="1">
      <c r="B54" s="540" t="s">
        <v>467</v>
      </c>
      <c r="C54" s="541"/>
      <c r="D54" s="541"/>
      <c r="E54" s="541"/>
      <c r="F54" s="541"/>
      <c r="G54" s="542"/>
      <c r="H54" s="162"/>
      <c r="I54" s="540" t="s">
        <v>468</v>
      </c>
      <c r="J54" s="541"/>
      <c r="K54" s="541"/>
      <c r="L54" s="541"/>
      <c r="M54" s="541"/>
      <c r="N54" s="542"/>
      <c r="O54" s="73"/>
      <c r="P54" s="73"/>
      <c r="Q54" s="73"/>
      <c r="R54" s="73"/>
      <c r="S54" s="73"/>
      <c r="T54" s="73"/>
      <c r="W54" s="543" t="s">
        <v>469</v>
      </c>
      <c r="X54" s="544"/>
      <c r="Y54" s="544"/>
      <c r="Z54" s="544"/>
      <c r="AA54" s="545"/>
      <c r="AC54" s="543" t="s">
        <v>470</v>
      </c>
      <c r="AD54" s="546"/>
      <c r="AE54" s="546"/>
      <c r="AF54" s="546"/>
      <c r="AG54" s="547"/>
    </row>
    <row r="55" spans="1:33" ht="13.8" thickBot="1">
      <c r="A55" s="337" t="s">
        <v>446</v>
      </c>
      <c r="B55" s="99" t="str">
        <f>'Inventaire 1'!B55</f>
        <v>Hê</v>
      </c>
      <c r="C55" s="99" t="str">
        <f>'Inventaire 1'!C55</f>
        <v>Ers</v>
      </c>
      <c r="D55" s="99" t="str">
        <f>'Inventaire 1'!D55</f>
        <v>Frê</v>
      </c>
      <c r="E55" s="99" t="str">
        <f>'Inventaire 1'!E55</f>
        <v>Chêne</v>
      </c>
      <c r="F55" s="99" t="str">
        <f>'Inventaire 1'!F55</f>
        <v>Tilleul</v>
      </c>
      <c r="G55" s="99" t="str">
        <f>'Inventaire 1'!G55</f>
        <v>Aut.f</v>
      </c>
      <c r="H55" s="164"/>
      <c r="I55" s="184" t="str">
        <f t="shared" ref="I55:N55" si="19">B55</f>
        <v>Hê</v>
      </c>
      <c r="J55" s="338" t="str">
        <f t="shared" si="19"/>
        <v>Ers</v>
      </c>
      <c r="K55" s="338" t="str">
        <f t="shared" si="19"/>
        <v>Frê</v>
      </c>
      <c r="L55" s="338" t="str">
        <f t="shared" si="19"/>
        <v>Chêne</v>
      </c>
      <c r="M55" s="338" t="str">
        <f t="shared" si="19"/>
        <v>Tilleul</v>
      </c>
      <c r="N55" s="338" t="str">
        <f t="shared" si="19"/>
        <v>Aut.f</v>
      </c>
      <c r="O55" s="99" t="s">
        <v>446</v>
      </c>
      <c r="P55" s="73"/>
      <c r="Q55" s="73"/>
      <c r="R55" s="73"/>
      <c r="S55" s="73"/>
      <c r="T55" s="73"/>
      <c r="W55" s="165" t="s">
        <v>450</v>
      </c>
      <c r="X55" s="166" t="s">
        <v>451</v>
      </c>
      <c r="Y55" s="167" t="s">
        <v>452</v>
      </c>
      <c r="Z55" s="165" t="s">
        <v>453</v>
      </c>
      <c r="AA55" s="168" t="s">
        <v>454</v>
      </c>
      <c r="AC55" s="104"/>
      <c r="AD55" s="105"/>
      <c r="AE55" s="94" t="s">
        <v>474</v>
      </c>
      <c r="AF55" s="94" t="s">
        <v>475</v>
      </c>
      <c r="AG55" s="95" t="s">
        <v>476</v>
      </c>
    </row>
    <row r="56" spans="1:33" ht="3" customHeight="1" thickBot="1">
      <c r="A56" s="108"/>
      <c r="B56" s="97"/>
      <c r="C56" s="97"/>
      <c r="D56" s="97"/>
      <c r="E56" s="97"/>
      <c r="F56" s="97"/>
      <c r="G56" s="97"/>
      <c r="H56" s="316"/>
      <c r="I56" s="97"/>
      <c r="J56" s="97"/>
      <c r="K56" s="97"/>
      <c r="L56" s="97"/>
      <c r="M56" s="97"/>
      <c r="N56" s="97"/>
      <c r="O56" s="380"/>
      <c r="P56" s="73"/>
      <c r="Q56" s="73"/>
      <c r="R56" s="73"/>
      <c r="S56" s="73"/>
      <c r="T56" s="73"/>
      <c r="W56" s="107"/>
      <c r="X56" s="110"/>
      <c r="Y56" s="107"/>
      <c r="Z56" s="107"/>
      <c r="AA56" s="111"/>
      <c r="AC56" s="112"/>
      <c r="AD56" s="8"/>
      <c r="AE56" s="8"/>
      <c r="AF56" s="8"/>
      <c r="AG56" s="113"/>
    </row>
    <row r="57" spans="1:33">
      <c r="A57" s="365">
        <f>'Inventaire 1'!A57</f>
        <v>16</v>
      </c>
      <c r="B57" s="169">
        <v>11</v>
      </c>
      <c r="C57" s="169">
        <v>1</v>
      </c>
      <c r="D57" s="169"/>
      <c r="E57" s="169"/>
      <c r="F57" s="169"/>
      <c r="G57" s="169"/>
      <c r="H57" s="317"/>
      <c r="I57" s="115">
        <f t="shared" ref="I57:N61" si="20">B57*$Y57</f>
        <v>1.65</v>
      </c>
      <c r="J57" s="115">
        <f t="shared" si="20"/>
        <v>0.15</v>
      </c>
      <c r="K57" s="115">
        <f t="shared" si="20"/>
        <v>0</v>
      </c>
      <c r="L57" s="115">
        <f t="shared" si="20"/>
        <v>0</v>
      </c>
      <c r="M57" s="115">
        <f t="shared" si="20"/>
        <v>0</v>
      </c>
      <c r="N57" s="115">
        <f t="shared" si="20"/>
        <v>0</v>
      </c>
      <c r="O57" s="381">
        <f>A57</f>
        <v>16</v>
      </c>
      <c r="P57" s="73"/>
      <c r="Q57" s="73"/>
      <c r="R57" s="73"/>
      <c r="S57" s="73"/>
      <c r="T57" s="73"/>
      <c r="V57">
        <v>16</v>
      </c>
      <c r="W57" s="116">
        <v>0.1</v>
      </c>
      <c r="X57" s="116">
        <f>(W57+Y57)/2</f>
        <v>0.125</v>
      </c>
      <c r="Y57" s="116">
        <v>0.15</v>
      </c>
      <c r="Z57" s="116">
        <f>(Y57+AA57)/2</f>
        <v>0.17499999999999999</v>
      </c>
      <c r="AA57" s="117">
        <v>0.2</v>
      </c>
      <c r="AC57" s="118">
        <v>18</v>
      </c>
      <c r="AD57" s="109">
        <v>1</v>
      </c>
      <c r="AE57" s="119">
        <v>0.15</v>
      </c>
      <c r="AF57" s="119">
        <v>0.18</v>
      </c>
      <c r="AG57" s="120">
        <v>0.21</v>
      </c>
    </row>
    <row r="58" spans="1:33">
      <c r="A58" s="365">
        <f>'Inventaire 1'!A58</f>
        <v>18</v>
      </c>
      <c r="B58" s="169">
        <v>20</v>
      </c>
      <c r="C58" s="169">
        <v>1</v>
      </c>
      <c r="D58" s="169"/>
      <c r="E58" s="169"/>
      <c r="F58" s="169"/>
      <c r="G58" s="169"/>
      <c r="H58" s="318"/>
      <c r="I58" s="115">
        <f t="shared" si="20"/>
        <v>4</v>
      </c>
      <c r="J58" s="115">
        <f t="shared" si="20"/>
        <v>0.2</v>
      </c>
      <c r="K58" s="115">
        <f t="shared" si="20"/>
        <v>0</v>
      </c>
      <c r="L58" s="115">
        <f t="shared" si="20"/>
        <v>0</v>
      </c>
      <c r="M58" s="115">
        <f t="shared" si="20"/>
        <v>0</v>
      </c>
      <c r="N58" s="115">
        <f t="shared" si="20"/>
        <v>0</v>
      </c>
      <c r="O58" s="382">
        <f>A58</f>
        <v>18</v>
      </c>
      <c r="P58" s="73"/>
      <c r="Q58" s="73"/>
      <c r="R58" s="73"/>
      <c r="S58" s="73"/>
      <c r="T58" s="73"/>
      <c r="V58">
        <v>18</v>
      </c>
      <c r="W58" s="122">
        <v>0.15</v>
      </c>
      <c r="X58" s="122">
        <f>(W58+Y58)/2</f>
        <v>0.17499999999999999</v>
      </c>
      <c r="Y58" s="122">
        <v>0.2</v>
      </c>
      <c r="Z58" s="122">
        <f>(Y58+AA58)/2</f>
        <v>0.25</v>
      </c>
      <c r="AA58" s="123">
        <v>0.3</v>
      </c>
      <c r="AC58" s="124">
        <v>22</v>
      </c>
      <c r="AD58" s="121">
        <v>2</v>
      </c>
      <c r="AE58" s="125">
        <v>0.25700000000000001</v>
      </c>
      <c r="AF58" s="125">
        <v>0.32200000000000001</v>
      </c>
      <c r="AG58" s="126">
        <v>0.378</v>
      </c>
    </row>
    <row r="59" spans="1:33" ht="13.5" customHeight="1">
      <c r="A59" s="365">
        <f>'Inventaire 1'!A59</f>
        <v>20</v>
      </c>
      <c r="B59" s="169">
        <v>30</v>
      </c>
      <c r="C59" s="169">
        <v>1</v>
      </c>
      <c r="D59" s="169"/>
      <c r="E59" s="169"/>
      <c r="F59" s="169"/>
      <c r="G59" s="169"/>
      <c r="H59" s="318"/>
      <c r="I59" s="115">
        <f t="shared" si="20"/>
        <v>7.5</v>
      </c>
      <c r="J59" s="115">
        <f t="shared" si="20"/>
        <v>0.25</v>
      </c>
      <c r="K59" s="115">
        <f t="shared" si="20"/>
        <v>0</v>
      </c>
      <c r="L59" s="115">
        <f t="shared" si="20"/>
        <v>0</v>
      </c>
      <c r="M59" s="115">
        <f t="shared" si="20"/>
        <v>0</v>
      </c>
      <c r="N59" s="115">
        <f t="shared" si="20"/>
        <v>0</v>
      </c>
      <c r="O59" s="382">
        <f>A59</f>
        <v>20</v>
      </c>
      <c r="P59" s="127"/>
      <c r="Q59" s="127"/>
      <c r="R59" s="127"/>
      <c r="S59" s="127"/>
      <c r="T59" s="158"/>
      <c r="V59">
        <v>20</v>
      </c>
      <c r="W59" s="116">
        <v>0.2</v>
      </c>
      <c r="X59" s="116">
        <f>(W59+Y59)/2</f>
        <v>0.22500000000000001</v>
      </c>
      <c r="Y59" s="116">
        <v>0.25</v>
      </c>
      <c r="Z59" s="116">
        <f>(Y59+AA59)/2</f>
        <v>0.32500000000000001</v>
      </c>
      <c r="AA59" s="117">
        <v>0.4</v>
      </c>
      <c r="AC59" s="124">
        <v>26</v>
      </c>
      <c r="AD59" s="121">
        <v>3</v>
      </c>
      <c r="AE59" s="125">
        <v>0.39500000000000002</v>
      </c>
      <c r="AF59" s="125">
        <v>0.52300000000000002</v>
      </c>
      <c r="AG59" s="126">
        <v>0.625</v>
      </c>
    </row>
    <row r="60" spans="1:33">
      <c r="A60" s="365">
        <f>'Inventaire 1'!A60</f>
        <v>22</v>
      </c>
      <c r="B60" s="169">
        <v>30</v>
      </c>
      <c r="C60" s="169"/>
      <c r="D60" s="169"/>
      <c r="E60" s="169"/>
      <c r="F60" s="169"/>
      <c r="G60" s="169"/>
      <c r="H60" s="318"/>
      <c r="I60" s="115">
        <f t="shared" si="20"/>
        <v>9</v>
      </c>
      <c r="J60" s="115">
        <f t="shared" si="20"/>
        <v>0</v>
      </c>
      <c r="K60" s="115">
        <f t="shared" si="20"/>
        <v>0</v>
      </c>
      <c r="L60" s="115">
        <f t="shared" si="20"/>
        <v>0</v>
      </c>
      <c r="M60" s="115">
        <f t="shared" si="20"/>
        <v>0</v>
      </c>
      <c r="N60" s="115">
        <f t="shared" si="20"/>
        <v>0</v>
      </c>
      <c r="O60" s="382">
        <f>A60</f>
        <v>22</v>
      </c>
      <c r="P60" s="73"/>
      <c r="Q60" s="73"/>
      <c r="R60" s="73"/>
      <c r="S60" s="73"/>
      <c r="T60" s="73"/>
      <c r="V60">
        <v>22</v>
      </c>
      <c r="W60" s="128">
        <v>0.25</v>
      </c>
      <c r="X60" s="128">
        <f>(W60+Y60)/2</f>
        <v>0.27500000000000002</v>
      </c>
      <c r="Y60" s="128">
        <v>0.3</v>
      </c>
      <c r="Z60" s="128">
        <f>(Y60+AA60)/2</f>
        <v>0.4</v>
      </c>
      <c r="AA60" s="129">
        <v>0.5</v>
      </c>
      <c r="AC60" s="130"/>
      <c r="AD60" s="131"/>
      <c r="AE60" s="131"/>
      <c r="AF60" s="131"/>
      <c r="AG60" s="132"/>
    </row>
    <row r="61" spans="1:33">
      <c r="A61" s="365">
        <f>'Inventaire 1'!A61</f>
        <v>24</v>
      </c>
      <c r="B61" s="169">
        <v>21</v>
      </c>
      <c r="C61" s="169">
        <v>2</v>
      </c>
      <c r="D61" s="169"/>
      <c r="E61" s="169"/>
      <c r="F61" s="169"/>
      <c r="G61" s="169"/>
      <c r="H61" s="318"/>
      <c r="I61" s="115">
        <f t="shared" si="20"/>
        <v>8.4</v>
      </c>
      <c r="J61" s="115">
        <f t="shared" si="20"/>
        <v>0.8</v>
      </c>
      <c r="K61" s="115">
        <f t="shared" si="20"/>
        <v>0</v>
      </c>
      <c r="L61" s="115">
        <f t="shared" si="20"/>
        <v>0</v>
      </c>
      <c r="M61" s="115">
        <f t="shared" si="20"/>
        <v>0</v>
      </c>
      <c r="N61" s="115">
        <f t="shared" si="20"/>
        <v>0</v>
      </c>
      <c r="O61" s="382">
        <f>A61</f>
        <v>24</v>
      </c>
      <c r="P61" s="73"/>
      <c r="Q61" s="73"/>
      <c r="R61" s="73"/>
      <c r="S61" s="73"/>
      <c r="T61" s="73"/>
      <c r="V61">
        <v>24</v>
      </c>
      <c r="W61" s="116">
        <v>0.3</v>
      </c>
      <c r="X61" s="116">
        <f>(W61+Y61)/2</f>
        <v>0.35</v>
      </c>
      <c r="Y61" s="116">
        <v>0.4</v>
      </c>
      <c r="Z61" s="116">
        <f>(Y61+AA61)/2</f>
        <v>0.5</v>
      </c>
      <c r="AA61" s="117">
        <v>0.6</v>
      </c>
      <c r="AC61" s="130"/>
      <c r="AD61" s="131"/>
      <c r="AE61" s="131"/>
      <c r="AF61" s="131"/>
      <c r="AG61" s="132"/>
    </row>
    <row r="62" spans="1:33" ht="3.75" customHeight="1" thickBot="1">
      <c r="A62" s="368"/>
      <c r="B62" s="170"/>
      <c r="C62" s="170"/>
      <c r="D62" s="170"/>
      <c r="E62" s="170"/>
      <c r="F62" s="170"/>
      <c r="G62" s="170"/>
      <c r="H62" s="318"/>
      <c r="I62" s="135"/>
      <c r="J62" s="135"/>
      <c r="K62" s="135"/>
      <c r="L62" s="135"/>
      <c r="M62" s="135"/>
      <c r="N62" s="135"/>
      <c r="O62" s="383">
        <v>24</v>
      </c>
      <c r="P62" s="73"/>
      <c r="Q62" s="73"/>
      <c r="R62" s="73"/>
      <c r="S62" s="73"/>
      <c r="T62" s="73"/>
      <c r="W62" s="134"/>
      <c r="X62" s="134"/>
      <c r="Y62" s="134"/>
      <c r="Z62" s="134"/>
      <c r="AA62" s="137"/>
      <c r="AC62" s="112"/>
      <c r="AD62" s="8"/>
      <c r="AE62" s="8"/>
      <c r="AF62" s="8"/>
      <c r="AG62" s="113"/>
    </row>
    <row r="63" spans="1:33" ht="3" customHeight="1" thickBot="1">
      <c r="A63" s="365"/>
      <c r="B63" s="171"/>
      <c r="C63" s="171"/>
      <c r="D63" s="171"/>
      <c r="E63" s="171"/>
      <c r="F63" s="171"/>
      <c r="G63" s="171"/>
      <c r="H63" s="318"/>
      <c r="I63" s="172"/>
      <c r="J63" s="172"/>
      <c r="K63" s="172"/>
      <c r="L63" s="172"/>
      <c r="M63" s="172"/>
      <c r="N63" s="172"/>
      <c r="O63" s="384"/>
      <c r="P63" s="73"/>
      <c r="Q63" s="73"/>
      <c r="R63" s="73"/>
      <c r="S63" s="73"/>
      <c r="T63" s="73"/>
      <c r="W63" s="140"/>
      <c r="X63" s="140"/>
      <c r="Y63" s="140"/>
      <c r="Z63" s="140"/>
      <c r="AA63" s="142"/>
      <c r="AC63" s="112"/>
      <c r="AD63" s="8"/>
      <c r="AE63" s="8"/>
      <c r="AF63" s="8"/>
      <c r="AG63" s="113"/>
    </row>
    <row r="64" spans="1:33">
      <c r="A64" s="365">
        <f>'Inventaire 1'!A64</f>
        <v>26</v>
      </c>
      <c r="B64" s="173">
        <v>23</v>
      </c>
      <c r="C64" s="173"/>
      <c r="D64" s="173"/>
      <c r="E64" s="173"/>
      <c r="F64" s="173"/>
      <c r="G64" s="173"/>
      <c r="H64" s="320"/>
      <c r="I64" s="115">
        <f t="shared" ref="I64:I91" si="21">B64*$Y64</f>
        <v>11.5</v>
      </c>
      <c r="J64" s="115">
        <f t="shared" ref="J64:J91" si="22">C64*$Y64</f>
        <v>0</v>
      </c>
      <c r="K64" s="115">
        <f t="shared" ref="K64:K91" si="23">D64*$Y64</f>
        <v>0</v>
      </c>
      <c r="L64" s="115">
        <f t="shared" ref="L64:L91" si="24">E64*$Y64</f>
        <v>0</v>
      </c>
      <c r="M64" s="115">
        <f t="shared" ref="M64:M91" si="25">F64*$Y64</f>
        <v>0</v>
      </c>
      <c r="N64" s="115">
        <f t="shared" ref="N64:N91" si="26">G64*$Y64</f>
        <v>0</v>
      </c>
      <c r="O64" s="381">
        <f t="shared" ref="O64:O91" si="27">A64</f>
        <v>26</v>
      </c>
      <c r="P64" s="73"/>
      <c r="Q64" s="73"/>
      <c r="R64" s="73"/>
      <c r="S64" s="73"/>
      <c r="T64" s="73"/>
      <c r="V64">
        <v>26</v>
      </c>
      <c r="W64" s="122">
        <v>0.35</v>
      </c>
      <c r="X64" s="122">
        <f t="shared" ref="X64:X91" si="28">(W64+Y64)/2</f>
        <v>0.42499999999999999</v>
      </c>
      <c r="Y64" s="122">
        <v>0.5</v>
      </c>
      <c r="Z64" s="122">
        <f t="shared" ref="Z64:Z91" si="29">(Y64+AA64)/2</f>
        <v>0.6</v>
      </c>
      <c r="AA64" s="123">
        <v>0.7</v>
      </c>
      <c r="AC64" s="124">
        <v>30</v>
      </c>
      <c r="AD64" s="121">
        <v>4</v>
      </c>
      <c r="AE64" s="125">
        <v>0.56299999999999994</v>
      </c>
      <c r="AF64" s="125">
        <v>0.78200000000000003</v>
      </c>
      <c r="AG64" s="126">
        <v>0.94899999999999995</v>
      </c>
    </row>
    <row r="65" spans="1:33">
      <c r="A65" s="365">
        <f>'Inventaire 1'!A65</f>
        <v>28</v>
      </c>
      <c r="B65" s="173">
        <v>20</v>
      </c>
      <c r="C65" s="173"/>
      <c r="D65" s="174"/>
      <c r="E65" s="174"/>
      <c r="F65" s="174"/>
      <c r="G65" s="174"/>
      <c r="H65" s="318"/>
      <c r="I65" s="115">
        <f t="shared" si="21"/>
        <v>12</v>
      </c>
      <c r="J65" s="115">
        <f t="shared" si="22"/>
        <v>0</v>
      </c>
      <c r="K65" s="115">
        <f t="shared" si="23"/>
        <v>0</v>
      </c>
      <c r="L65" s="115">
        <f t="shared" si="24"/>
        <v>0</v>
      </c>
      <c r="M65" s="115">
        <f t="shared" si="25"/>
        <v>0</v>
      </c>
      <c r="N65" s="115">
        <f t="shared" si="26"/>
        <v>0</v>
      </c>
      <c r="O65" s="382">
        <f t="shared" si="27"/>
        <v>28</v>
      </c>
      <c r="P65" s="73"/>
      <c r="Q65" s="73"/>
      <c r="R65" s="73"/>
      <c r="S65" s="73"/>
      <c r="T65" s="73"/>
      <c r="V65">
        <v>28</v>
      </c>
      <c r="W65" s="122">
        <v>0.45</v>
      </c>
      <c r="X65" s="122">
        <f t="shared" si="28"/>
        <v>0.52500000000000002</v>
      </c>
      <c r="Y65" s="122">
        <v>0.6</v>
      </c>
      <c r="Z65" s="122">
        <f t="shared" si="29"/>
        <v>0.72499999999999998</v>
      </c>
      <c r="AA65" s="123">
        <v>0.85</v>
      </c>
      <c r="AC65" s="124">
        <v>34</v>
      </c>
      <c r="AD65" s="121">
        <v>5</v>
      </c>
      <c r="AE65" s="125">
        <v>0.755</v>
      </c>
      <c r="AF65" s="125">
        <v>1.0960000000000001</v>
      </c>
      <c r="AG65" s="126">
        <v>1.391</v>
      </c>
    </row>
    <row r="66" spans="1:33">
      <c r="A66" s="365">
        <f>'Inventaire 1'!A66</f>
        <v>30</v>
      </c>
      <c r="B66" s="173">
        <v>18</v>
      </c>
      <c r="C66" s="173"/>
      <c r="D66" s="173"/>
      <c r="E66" s="173"/>
      <c r="F66" s="173"/>
      <c r="G66" s="173"/>
      <c r="H66" s="318"/>
      <c r="I66" s="115">
        <f t="shared" si="21"/>
        <v>12.6</v>
      </c>
      <c r="J66" s="115">
        <f t="shared" si="22"/>
        <v>0</v>
      </c>
      <c r="K66" s="115">
        <f t="shared" si="23"/>
        <v>0</v>
      </c>
      <c r="L66" s="115">
        <f t="shared" si="24"/>
        <v>0</v>
      </c>
      <c r="M66" s="115">
        <f t="shared" si="25"/>
        <v>0</v>
      </c>
      <c r="N66" s="115">
        <f t="shared" si="26"/>
        <v>0</v>
      </c>
      <c r="O66" s="382">
        <f t="shared" si="27"/>
        <v>30</v>
      </c>
      <c r="P66" s="73"/>
      <c r="Q66" s="73"/>
      <c r="R66" s="73"/>
      <c r="S66" s="73"/>
      <c r="V66">
        <v>30</v>
      </c>
      <c r="W66" s="116">
        <v>0.55000000000000004</v>
      </c>
      <c r="X66" s="116">
        <f t="shared" si="28"/>
        <v>0.625</v>
      </c>
      <c r="Y66" s="116">
        <v>0.7</v>
      </c>
      <c r="Z66" s="116">
        <f t="shared" si="29"/>
        <v>0.85</v>
      </c>
      <c r="AA66" s="117">
        <v>1</v>
      </c>
      <c r="AC66" s="124">
        <v>38</v>
      </c>
      <c r="AD66" s="121">
        <v>6</v>
      </c>
      <c r="AE66" s="125">
        <v>0.96799999999999997</v>
      </c>
      <c r="AF66" s="125">
        <v>1.4350000000000001</v>
      </c>
      <c r="AG66" s="126">
        <v>1.873</v>
      </c>
    </row>
    <row r="67" spans="1:33">
      <c r="A67" s="365">
        <f>'Inventaire 1'!A67</f>
        <v>32</v>
      </c>
      <c r="B67" s="173">
        <v>12</v>
      </c>
      <c r="C67" s="173"/>
      <c r="D67" s="173"/>
      <c r="E67" s="173"/>
      <c r="F67" s="173"/>
      <c r="G67" s="173"/>
      <c r="H67" s="318"/>
      <c r="I67" s="115">
        <f t="shared" si="21"/>
        <v>9.6000000000000014</v>
      </c>
      <c r="J67" s="115">
        <f t="shared" si="22"/>
        <v>0</v>
      </c>
      <c r="K67" s="115">
        <f t="shared" si="23"/>
        <v>0</v>
      </c>
      <c r="L67" s="115">
        <f t="shared" si="24"/>
        <v>0</v>
      </c>
      <c r="M67" s="115">
        <f t="shared" si="25"/>
        <v>0</v>
      </c>
      <c r="N67" s="115">
        <f t="shared" si="26"/>
        <v>0</v>
      </c>
      <c r="O67" s="382">
        <f t="shared" si="27"/>
        <v>32</v>
      </c>
      <c r="P67" s="73"/>
      <c r="Q67" s="73"/>
      <c r="R67" s="73"/>
      <c r="S67" s="73"/>
      <c r="V67">
        <v>32</v>
      </c>
      <c r="W67" s="116">
        <v>0.65</v>
      </c>
      <c r="X67" s="116">
        <f t="shared" si="28"/>
        <v>0.72500000000000009</v>
      </c>
      <c r="Y67" s="116">
        <v>0.8</v>
      </c>
      <c r="Z67" s="116">
        <f t="shared" si="29"/>
        <v>0.97499999999999998</v>
      </c>
      <c r="AA67" s="117">
        <v>1.1499999999999999</v>
      </c>
      <c r="AC67" s="124">
        <v>42</v>
      </c>
      <c r="AD67" s="121">
        <v>7</v>
      </c>
      <c r="AE67" s="125">
        <v>1.202</v>
      </c>
      <c r="AF67" s="125">
        <v>1.8</v>
      </c>
      <c r="AG67" s="126">
        <v>2.395</v>
      </c>
    </row>
    <row r="68" spans="1:33">
      <c r="A68" s="365">
        <f>'Inventaire 1'!A68</f>
        <v>34</v>
      </c>
      <c r="B68" s="173">
        <v>8</v>
      </c>
      <c r="C68" s="173"/>
      <c r="D68" s="173"/>
      <c r="E68" s="173"/>
      <c r="F68" s="173"/>
      <c r="G68" s="173"/>
      <c r="H68" s="318"/>
      <c r="I68" s="115">
        <f t="shared" si="21"/>
        <v>7.6</v>
      </c>
      <c r="J68" s="115">
        <f t="shared" si="22"/>
        <v>0</v>
      </c>
      <c r="K68" s="115">
        <f t="shared" si="23"/>
        <v>0</v>
      </c>
      <c r="L68" s="115">
        <f t="shared" si="24"/>
        <v>0</v>
      </c>
      <c r="M68" s="115">
        <f t="shared" si="25"/>
        <v>0</v>
      </c>
      <c r="N68" s="115">
        <f t="shared" si="26"/>
        <v>0</v>
      </c>
      <c r="O68" s="382">
        <f t="shared" si="27"/>
        <v>34</v>
      </c>
      <c r="P68" s="73"/>
      <c r="Q68" s="73"/>
      <c r="R68" s="73"/>
      <c r="S68" s="73"/>
      <c r="V68">
        <v>34</v>
      </c>
      <c r="W68" s="116">
        <v>0.75</v>
      </c>
      <c r="X68" s="116">
        <f t="shared" si="28"/>
        <v>0.85</v>
      </c>
      <c r="Y68" s="116">
        <v>0.95</v>
      </c>
      <c r="Z68" s="116">
        <f t="shared" si="29"/>
        <v>1.125</v>
      </c>
      <c r="AA68" s="117">
        <v>1.3</v>
      </c>
      <c r="AC68" s="124">
        <v>46</v>
      </c>
      <c r="AD68" s="121">
        <v>8</v>
      </c>
      <c r="AE68" s="125">
        <v>1.456</v>
      </c>
      <c r="AF68" s="125">
        <v>2.1890000000000001</v>
      </c>
      <c r="AG68" s="126">
        <v>2.9569999999999999</v>
      </c>
    </row>
    <row r="69" spans="1:33">
      <c r="A69" s="365">
        <f>'Inventaire 1'!A69</f>
        <v>36</v>
      </c>
      <c r="B69" s="173">
        <v>11</v>
      </c>
      <c r="C69" s="173"/>
      <c r="D69" s="173"/>
      <c r="E69" s="173"/>
      <c r="F69" s="173"/>
      <c r="G69" s="173"/>
      <c r="H69" s="318"/>
      <c r="I69" s="115">
        <f t="shared" si="21"/>
        <v>12.100000000000001</v>
      </c>
      <c r="J69" s="115">
        <f t="shared" si="22"/>
        <v>0</v>
      </c>
      <c r="K69" s="115">
        <f t="shared" si="23"/>
        <v>0</v>
      </c>
      <c r="L69" s="115">
        <f t="shared" si="24"/>
        <v>0</v>
      </c>
      <c r="M69" s="115">
        <f t="shared" si="25"/>
        <v>0</v>
      </c>
      <c r="N69" s="115">
        <f t="shared" si="26"/>
        <v>0</v>
      </c>
      <c r="O69" s="382">
        <f t="shared" si="27"/>
        <v>36</v>
      </c>
      <c r="P69" s="73"/>
      <c r="Q69" s="73"/>
      <c r="R69" s="73"/>
      <c r="S69" s="73"/>
      <c r="V69">
        <v>36</v>
      </c>
      <c r="W69" s="116">
        <v>0.85</v>
      </c>
      <c r="X69" s="116">
        <f t="shared" si="28"/>
        <v>0.97500000000000009</v>
      </c>
      <c r="Y69" s="116">
        <v>1.1000000000000001</v>
      </c>
      <c r="Z69" s="116">
        <f t="shared" si="29"/>
        <v>1.2749999999999999</v>
      </c>
      <c r="AA69" s="117">
        <v>1.45</v>
      </c>
      <c r="AC69" s="124">
        <v>50</v>
      </c>
      <c r="AD69" s="121">
        <v>9</v>
      </c>
      <c r="AE69" s="125">
        <v>1.732</v>
      </c>
      <c r="AF69" s="125">
        <v>2.6040000000000001</v>
      </c>
      <c r="AG69" s="126">
        <v>3.5590000000000002</v>
      </c>
    </row>
    <row r="70" spans="1:33">
      <c r="A70" s="365">
        <f>'Inventaire 1'!A70</f>
        <v>38</v>
      </c>
      <c r="B70" s="173">
        <v>9</v>
      </c>
      <c r="C70" s="173"/>
      <c r="D70" s="173"/>
      <c r="E70" s="173"/>
      <c r="F70" s="173"/>
      <c r="G70" s="173"/>
      <c r="H70" s="318"/>
      <c r="I70" s="115">
        <f t="shared" si="21"/>
        <v>11.25</v>
      </c>
      <c r="J70" s="115">
        <f t="shared" si="22"/>
        <v>0</v>
      </c>
      <c r="K70" s="115">
        <f t="shared" si="23"/>
        <v>0</v>
      </c>
      <c r="L70" s="115">
        <f t="shared" si="24"/>
        <v>0</v>
      </c>
      <c r="M70" s="115">
        <f t="shared" si="25"/>
        <v>0</v>
      </c>
      <c r="N70" s="115">
        <f t="shared" si="26"/>
        <v>0</v>
      </c>
      <c r="O70" s="382">
        <f t="shared" si="27"/>
        <v>38</v>
      </c>
      <c r="P70" s="73"/>
      <c r="Q70" s="73"/>
      <c r="R70" s="73"/>
      <c r="S70" s="73"/>
      <c r="V70">
        <v>38</v>
      </c>
      <c r="W70" s="116">
        <v>1</v>
      </c>
      <c r="X70" s="116">
        <f t="shared" si="28"/>
        <v>1.125</v>
      </c>
      <c r="Y70" s="116">
        <v>1.25</v>
      </c>
      <c r="Z70" s="116">
        <f t="shared" si="29"/>
        <v>1.45</v>
      </c>
      <c r="AA70" s="117">
        <v>1.65</v>
      </c>
      <c r="AC70" s="124">
        <v>54</v>
      </c>
      <c r="AD70" s="121">
        <v>10</v>
      </c>
      <c r="AE70" s="125">
        <v>2.028</v>
      </c>
      <c r="AF70" s="125">
        <v>3.0430000000000001</v>
      </c>
      <c r="AG70" s="126">
        <v>4.2009999999999996</v>
      </c>
    </row>
    <row r="71" spans="1:33">
      <c r="A71" s="365">
        <f>'Inventaire 1'!A71</f>
        <v>40</v>
      </c>
      <c r="B71" s="173">
        <v>4</v>
      </c>
      <c r="C71" s="173"/>
      <c r="D71" s="173"/>
      <c r="E71" s="173"/>
      <c r="F71" s="173"/>
      <c r="G71" s="173"/>
      <c r="H71" s="318"/>
      <c r="I71" s="115">
        <f t="shared" si="21"/>
        <v>5.6</v>
      </c>
      <c r="J71" s="115">
        <f t="shared" si="22"/>
        <v>0</v>
      </c>
      <c r="K71" s="115">
        <f t="shared" si="23"/>
        <v>0</v>
      </c>
      <c r="L71" s="115">
        <f t="shared" si="24"/>
        <v>0</v>
      </c>
      <c r="M71" s="115">
        <f t="shared" si="25"/>
        <v>0</v>
      </c>
      <c r="N71" s="115">
        <f t="shared" si="26"/>
        <v>0</v>
      </c>
      <c r="O71" s="382">
        <f t="shared" si="27"/>
        <v>40</v>
      </c>
      <c r="P71" s="73"/>
      <c r="Q71" s="73"/>
      <c r="R71" s="73"/>
      <c r="S71" s="73"/>
      <c r="V71">
        <v>40</v>
      </c>
      <c r="W71" s="116">
        <v>1.1499999999999999</v>
      </c>
      <c r="X71" s="116">
        <f t="shared" si="28"/>
        <v>1.2749999999999999</v>
      </c>
      <c r="Y71" s="116">
        <v>1.4</v>
      </c>
      <c r="Z71" s="116">
        <f t="shared" si="29"/>
        <v>1.625</v>
      </c>
      <c r="AA71" s="117">
        <v>1.85</v>
      </c>
      <c r="AC71" s="124">
        <v>58</v>
      </c>
      <c r="AD71" s="121">
        <v>11</v>
      </c>
      <c r="AE71" s="125">
        <v>2.3460000000000001</v>
      </c>
      <c r="AF71" s="125">
        <v>3.508</v>
      </c>
      <c r="AG71" s="126">
        <v>4.883</v>
      </c>
    </row>
    <row r="72" spans="1:33">
      <c r="A72" s="365">
        <f>'Inventaire 1'!A72</f>
        <v>42</v>
      </c>
      <c r="B72" s="173">
        <v>2</v>
      </c>
      <c r="C72" s="173"/>
      <c r="D72" s="173"/>
      <c r="E72" s="173"/>
      <c r="F72" s="173"/>
      <c r="G72" s="173"/>
      <c r="H72" s="318"/>
      <c r="I72" s="115">
        <f t="shared" si="21"/>
        <v>3.2</v>
      </c>
      <c r="J72" s="115">
        <f t="shared" si="22"/>
        <v>0</v>
      </c>
      <c r="K72" s="115">
        <f t="shared" si="23"/>
        <v>0</v>
      </c>
      <c r="L72" s="115">
        <f t="shared" si="24"/>
        <v>0</v>
      </c>
      <c r="M72" s="115">
        <f t="shared" si="25"/>
        <v>0</v>
      </c>
      <c r="N72" s="115">
        <f t="shared" si="26"/>
        <v>0</v>
      </c>
      <c r="O72" s="382">
        <f t="shared" si="27"/>
        <v>42</v>
      </c>
      <c r="P72" s="73"/>
      <c r="Q72" s="73"/>
      <c r="R72" s="73"/>
      <c r="S72" s="73"/>
      <c r="V72">
        <v>42</v>
      </c>
      <c r="W72" s="116">
        <v>1.3</v>
      </c>
      <c r="X72" s="116">
        <f t="shared" si="28"/>
        <v>1.4500000000000002</v>
      </c>
      <c r="Y72" s="116">
        <v>1.6</v>
      </c>
      <c r="Z72" s="116">
        <f t="shared" si="29"/>
        <v>1.825</v>
      </c>
      <c r="AA72" s="117">
        <v>2.0499999999999998</v>
      </c>
      <c r="AC72" s="124">
        <v>62</v>
      </c>
      <c r="AD72" s="121">
        <v>12</v>
      </c>
      <c r="AE72" s="125">
        <v>2.6840000000000002</v>
      </c>
      <c r="AF72" s="125">
        <v>3.9969999999999999</v>
      </c>
      <c r="AG72" s="126">
        <v>5.6050000000000004</v>
      </c>
    </row>
    <row r="73" spans="1:33">
      <c r="A73" s="365">
        <f>'Inventaire 1'!A73</f>
        <v>44</v>
      </c>
      <c r="B73" s="173">
        <v>8</v>
      </c>
      <c r="C73" s="173"/>
      <c r="D73" s="173"/>
      <c r="E73" s="173"/>
      <c r="F73" s="173"/>
      <c r="G73" s="173"/>
      <c r="H73" s="318"/>
      <c r="I73" s="115">
        <f t="shared" si="21"/>
        <v>14.4</v>
      </c>
      <c r="J73" s="115">
        <f t="shared" si="22"/>
        <v>0</v>
      </c>
      <c r="K73" s="115">
        <f t="shared" si="23"/>
        <v>0</v>
      </c>
      <c r="L73" s="115">
        <f t="shared" si="24"/>
        <v>0</v>
      </c>
      <c r="M73" s="115">
        <f t="shared" si="25"/>
        <v>0</v>
      </c>
      <c r="N73" s="115">
        <f t="shared" si="26"/>
        <v>0</v>
      </c>
      <c r="O73" s="382">
        <f t="shared" si="27"/>
        <v>44</v>
      </c>
      <c r="P73" s="73"/>
      <c r="Q73" s="73"/>
      <c r="R73" s="73"/>
      <c r="S73" s="73"/>
      <c r="V73">
        <v>44</v>
      </c>
      <c r="W73" s="116">
        <v>1.45</v>
      </c>
      <c r="X73" s="116">
        <f t="shared" si="28"/>
        <v>1.625</v>
      </c>
      <c r="Y73" s="116">
        <v>1.8</v>
      </c>
      <c r="Z73" s="116">
        <f t="shared" si="29"/>
        <v>2.0249999999999999</v>
      </c>
      <c r="AA73" s="117">
        <v>2.25</v>
      </c>
      <c r="AC73" s="124">
        <v>66</v>
      </c>
      <c r="AD73" s="121">
        <v>13</v>
      </c>
      <c r="AE73" s="125">
        <v>3.0430000000000001</v>
      </c>
      <c r="AF73" s="125">
        <v>4.5119999999999996</v>
      </c>
      <c r="AG73" s="126">
        <v>6.367</v>
      </c>
    </row>
    <row r="74" spans="1:33">
      <c r="A74" s="365">
        <f>'Inventaire 1'!A74</f>
        <v>46</v>
      </c>
      <c r="B74" s="173"/>
      <c r="C74" s="173"/>
      <c r="D74" s="173"/>
      <c r="E74" s="173"/>
      <c r="F74" s="173"/>
      <c r="G74" s="173"/>
      <c r="H74" s="318"/>
      <c r="I74" s="115">
        <f t="shared" si="21"/>
        <v>0</v>
      </c>
      <c r="J74" s="115">
        <f t="shared" si="22"/>
        <v>0</v>
      </c>
      <c r="K74" s="115">
        <f t="shared" si="23"/>
        <v>0</v>
      </c>
      <c r="L74" s="115">
        <f t="shared" si="24"/>
        <v>0</v>
      </c>
      <c r="M74" s="115">
        <f t="shared" si="25"/>
        <v>0</v>
      </c>
      <c r="N74" s="115">
        <f t="shared" si="26"/>
        <v>0</v>
      </c>
      <c r="O74" s="382">
        <f t="shared" si="27"/>
        <v>46</v>
      </c>
      <c r="P74" s="73"/>
      <c r="Q74" s="73"/>
      <c r="R74" s="73"/>
      <c r="S74" s="73"/>
      <c r="V74">
        <v>46</v>
      </c>
      <c r="W74" s="116">
        <v>1.6</v>
      </c>
      <c r="X74" s="116">
        <f t="shared" si="28"/>
        <v>1.8</v>
      </c>
      <c r="Y74" s="116">
        <v>2</v>
      </c>
      <c r="Z74" s="116">
        <f t="shared" si="29"/>
        <v>2.2250000000000001</v>
      </c>
      <c r="AA74" s="117">
        <v>2.4500000000000002</v>
      </c>
      <c r="AC74" s="124">
        <v>70</v>
      </c>
      <c r="AD74" s="121">
        <v>14</v>
      </c>
      <c r="AE74" s="125">
        <v>3.423</v>
      </c>
      <c r="AF74" s="125">
        <v>5.0519999999999996</v>
      </c>
      <c r="AG74" s="126">
        <v>7.17</v>
      </c>
    </row>
    <row r="75" spans="1:33">
      <c r="A75" s="365">
        <f>'Inventaire 1'!A75</f>
        <v>48</v>
      </c>
      <c r="B75" s="173">
        <v>3</v>
      </c>
      <c r="C75" s="173"/>
      <c r="D75" s="173"/>
      <c r="E75" s="173"/>
      <c r="F75" s="173"/>
      <c r="G75" s="173"/>
      <c r="H75" s="318"/>
      <c r="I75" s="115">
        <f t="shared" si="21"/>
        <v>6.6000000000000005</v>
      </c>
      <c r="J75" s="115">
        <f t="shared" si="22"/>
        <v>0</v>
      </c>
      <c r="K75" s="115">
        <f t="shared" si="23"/>
        <v>0</v>
      </c>
      <c r="L75" s="115">
        <f t="shared" si="24"/>
        <v>0</v>
      </c>
      <c r="M75" s="115">
        <f t="shared" si="25"/>
        <v>0</v>
      </c>
      <c r="N75" s="115">
        <f t="shared" si="26"/>
        <v>0</v>
      </c>
      <c r="O75" s="382">
        <f t="shared" si="27"/>
        <v>48</v>
      </c>
      <c r="P75" s="73"/>
      <c r="Q75" s="73"/>
      <c r="R75" s="73"/>
      <c r="S75" s="73"/>
      <c r="V75">
        <v>48</v>
      </c>
      <c r="W75" s="116">
        <v>1.75</v>
      </c>
      <c r="X75" s="116">
        <f t="shared" si="28"/>
        <v>1.9750000000000001</v>
      </c>
      <c r="Y75" s="116">
        <v>2.2000000000000002</v>
      </c>
      <c r="Z75" s="116">
        <f t="shared" si="29"/>
        <v>2.3250000000000002</v>
      </c>
      <c r="AA75" s="117">
        <v>2.4500000000000002</v>
      </c>
      <c r="AC75" s="124">
        <v>74</v>
      </c>
      <c r="AD75" s="121">
        <v>15</v>
      </c>
      <c r="AE75" s="125">
        <v>3.8239999999999998</v>
      </c>
      <c r="AF75" s="125">
        <v>5.617</v>
      </c>
      <c r="AG75" s="126">
        <v>8.0120000000000005</v>
      </c>
    </row>
    <row r="76" spans="1:33">
      <c r="A76" s="365">
        <f>'Inventaire 1'!A76</f>
        <v>50</v>
      </c>
      <c r="B76" s="173">
        <v>1</v>
      </c>
      <c r="C76" s="173"/>
      <c r="D76" s="173"/>
      <c r="E76" s="173"/>
      <c r="F76" s="173"/>
      <c r="G76" s="173"/>
      <c r="H76" s="318"/>
      <c r="I76" s="115">
        <f t="shared" si="21"/>
        <v>2.4</v>
      </c>
      <c r="J76" s="115">
        <f t="shared" si="22"/>
        <v>0</v>
      </c>
      <c r="K76" s="115">
        <f t="shared" si="23"/>
        <v>0</v>
      </c>
      <c r="L76" s="115">
        <f t="shared" si="24"/>
        <v>0</v>
      </c>
      <c r="M76" s="115">
        <f t="shared" si="25"/>
        <v>0</v>
      </c>
      <c r="N76" s="115">
        <f t="shared" si="26"/>
        <v>0</v>
      </c>
      <c r="O76" s="382">
        <f t="shared" si="27"/>
        <v>50</v>
      </c>
      <c r="P76" s="73"/>
      <c r="Q76" s="73"/>
      <c r="R76" s="73"/>
      <c r="S76" s="73"/>
      <c r="V76">
        <v>50</v>
      </c>
      <c r="W76" s="116">
        <v>1.9</v>
      </c>
      <c r="X76" s="116">
        <f t="shared" si="28"/>
        <v>2.15</v>
      </c>
      <c r="Y76" s="116">
        <v>2.4</v>
      </c>
      <c r="Z76" s="116">
        <f t="shared" si="29"/>
        <v>2.5499999999999998</v>
      </c>
      <c r="AA76" s="117">
        <v>2.7</v>
      </c>
      <c r="AC76" s="124">
        <v>78</v>
      </c>
      <c r="AD76" s="121">
        <v>16</v>
      </c>
      <c r="AE76" s="125">
        <v>4.2460000000000004</v>
      </c>
      <c r="AF76" s="125">
        <v>6.2069999999999999</v>
      </c>
      <c r="AG76" s="126">
        <v>8.8940000000000001</v>
      </c>
    </row>
    <row r="77" spans="1:33">
      <c r="A77" s="365">
        <f>'Inventaire 1'!A77</f>
        <v>52</v>
      </c>
      <c r="B77" s="173"/>
      <c r="C77" s="173"/>
      <c r="D77" s="173"/>
      <c r="E77" s="173"/>
      <c r="F77" s="173"/>
      <c r="G77" s="173"/>
      <c r="H77" s="318"/>
      <c r="I77" s="115">
        <f t="shared" si="21"/>
        <v>0</v>
      </c>
      <c r="J77" s="115">
        <f t="shared" si="22"/>
        <v>0</v>
      </c>
      <c r="K77" s="115">
        <f t="shared" si="23"/>
        <v>0</v>
      </c>
      <c r="L77" s="115">
        <f t="shared" si="24"/>
        <v>0</v>
      </c>
      <c r="M77" s="115">
        <f t="shared" si="25"/>
        <v>0</v>
      </c>
      <c r="N77" s="115">
        <f t="shared" si="26"/>
        <v>0</v>
      </c>
      <c r="O77" s="382">
        <f t="shared" si="27"/>
        <v>52</v>
      </c>
      <c r="P77" s="73"/>
      <c r="Q77" s="73"/>
      <c r="R77" s="73"/>
      <c r="S77" s="73"/>
      <c r="V77">
        <v>52</v>
      </c>
      <c r="W77" s="116">
        <v>2.1</v>
      </c>
      <c r="X77" s="116">
        <f t="shared" si="28"/>
        <v>2.35</v>
      </c>
      <c r="Y77" s="116">
        <v>2.6</v>
      </c>
      <c r="Z77" s="116">
        <f t="shared" si="29"/>
        <v>2.7750000000000004</v>
      </c>
      <c r="AA77" s="117">
        <v>2.95</v>
      </c>
      <c r="AC77" s="124">
        <v>82</v>
      </c>
      <c r="AD77" s="121">
        <v>17</v>
      </c>
      <c r="AE77" s="125">
        <v>4.6890000000000001</v>
      </c>
      <c r="AF77" s="125">
        <v>6.8220000000000001</v>
      </c>
      <c r="AG77" s="126">
        <v>9.8160000000000007</v>
      </c>
    </row>
    <row r="78" spans="1:33">
      <c r="A78" s="365">
        <f>'Inventaire 1'!A78</f>
        <v>54</v>
      </c>
      <c r="B78" s="173"/>
      <c r="C78" s="173"/>
      <c r="D78" s="173"/>
      <c r="E78" s="173"/>
      <c r="F78" s="173"/>
      <c r="G78" s="173"/>
      <c r="H78" s="318"/>
      <c r="I78" s="115">
        <f t="shared" si="21"/>
        <v>0</v>
      </c>
      <c r="J78" s="115">
        <f t="shared" si="22"/>
        <v>0</v>
      </c>
      <c r="K78" s="115">
        <f t="shared" si="23"/>
        <v>0</v>
      </c>
      <c r="L78" s="115">
        <f t="shared" si="24"/>
        <v>0</v>
      </c>
      <c r="M78" s="115">
        <f t="shared" si="25"/>
        <v>0</v>
      </c>
      <c r="N78" s="115">
        <f t="shared" si="26"/>
        <v>0</v>
      </c>
      <c r="O78" s="382">
        <f t="shared" si="27"/>
        <v>54</v>
      </c>
      <c r="P78" s="73"/>
      <c r="Q78" s="73"/>
      <c r="R78" s="73"/>
      <c r="S78" s="73"/>
      <c r="V78">
        <v>54</v>
      </c>
      <c r="W78" s="116">
        <v>2.2999999999999998</v>
      </c>
      <c r="X78" s="116">
        <f t="shared" si="28"/>
        <v>2.5750000000000002</v>
      </c>
      <c r="Y78" s="116">
        <v>2.85</v>
      </c>
      <c r="Z78" s="116">
        <f t="shared" si="29"/>
        <v>3.0250000000000004</v>
      </c>
      <c r="AA78" s="117">
        <v>3.2</v>
      </c>
      <c r="AC78" s="124">
        <v>86</v>
      </c>
      <c r="AD78" s="121">
        <v>18</v>
      </c>
      <c r="AE78" s="125">
        <v>5.1529999999999996</v>
      </c>
      <c r="AF78" s="125">
        <v>7.4619999999999997</v>
      </c>
      <c r="AG78" s="126">
        <v>10.779</v>
      </c>
    </row>
    <row r="79" spans="1:33">
      <c r="A79" s="365">
        <f>'Inventaire 1'!A79</f>
        <v>56</v>
      </c>
      <c r="B79" s="173"/>
      <c r="C79" s="173"/>
      <c r="D79" s="173"/>
      <c r="E79" s="173"/>
      <c r="F79" s="173"/>
      <c r="G79" s="173"/>
      <c r="H79" s="318"/>
      <c r="I79" s="115">
        <f t="shared" si="21"/>
        <v>0</v>
      </c>
      <c r="J79" s="115">
        <f t="shared" si="22"/>
        <v>0</v>
      </c>
      <c r="K79" s="115">
        <f t="shared" si="23"/>
        <v>0</v>
      </c>
      <c r="L79" s="115">
        <f t="shared" si="24"/>
        <v>0</v>
      </c>
      <c r="M79" s="115">
        <f t="shared" si="25"/>
        <v>0</v>
      </c>
      <c r="N79" s="115">
        <f t="shared" si="26"/>
        <v>0</v>
      </c>
      <c r="O79" s="382">
        <f t="shared" si="27"/>
        <v>56</v>
      </c>
      <c r="P79" s="73"/>
      <c r="Q79" s="73"/>
      <c r="R79" s="73"/>
      <c r="S79" s="73"/>
      <c r="V79">
        <v>56</v>
      </c>
      <c r="W79" s="116">
        <v>2.5</v>
      </c>
      <c r="X79" s="116">
        <f t="shared" si="28"/>
        <v>2.8</v>
      </c>
      <c r="Y79" s="116">
        <v>3.1</v>
      </c>
      <c r="Z79" s="116">
        <f t="shared" si="29"/>
        <v>3.3</v>
      </c>
      <c r="AA79" s="117">
        <v>3.5</v>
      </c>
      <c r="AC79" s="124">
        <v>90</v>
      </c>
      <c r="AD79" s="121">
        <v>19</v>
      </c>
      <c r="AE79" s="125">
        <v>5.6369999999999996</v>
      </c>
      <c r="AF79" s="125">
        <v>8.1270000000000007</v>
      </c>
      <c r="AG79" s="126">
        <v>11.781000000000001</v>
      </c>
    </row>
    <row r="80" spans="1:33">
      <c r="A80" s="365">
        <f>'Inventaire 1'!A80</f>
        <v>58</v>
      </c>
      <c r="B80" s="173"/>
      <c r="C80" s="173"/>
      <c r="D80" s="173"/>
      <c r="E80" s="173"/>
      <c r="F80" s="173"/>
      <c r="G80" s="173"/>
      <c r="H80" s="318"/>
      <c r="I80" s="115">
        <f t="shared" si="21"/>
        <v>0</v>
      </c>
      <c r="J80" s="115">
        <f t="shared" si="22"/>
        <v>0</v>
      </c>
      <c r="K80" s="115">
        <f t="shared" si="23"/>
        <v>0</v>
      </c>
      <c r="L80" s="115">
        <f t="shared" si="24"/>
        <v>0</v>
      </c>
      <c r="M80" s="115">
        <f t="shared" si="25"/>
        <v>0</v>
      </c>
      <c r="N80" s="115">
        <f t="shared" si="26"/>
        <v>0</v>
      </c>
      <c r="O80" s="382">
        <f t="shared" si="27"/>
        <v>58</v>
      </c>
      <c r="P80" s="73"/>
      <c r="Q80" s="73"/>
      <c r="R80" s="73"/>
      <c r="S80" s="73"/>
      <c r="V80">
        <v>58</v>
      </c>
      <c r="W80" s="116">
        <v>2.7</v>
      </c>
      <c r="X80" s="116">
        <f t="shared" si="28"/>
        <v>3.0250000000000004</v>
      </c>
      <c r="Y80" s="116">
        <v>3.35</v>
      </c>
      <c r="Z80" s="116">
        <f t="shared" si="29"/>
        <v>3.5750000000000002</v>
      </c>
      <c r="AA80" s="117">
        <v>3.8</v>
      </c>
      <c r="AC80" s="175">
        <v>94</v>
      </c>
      <c r="AD80" s="176">
        <v>20</v>
      </c>
      <c r="AE80" s="177">
        <v>6.1429999999999998</v>
      </c>
      <c r="AF80" s="177">
        <v>8.8170000000000002</v>
      </c>
      <c r="AG80" s="178">
        <v>12.823</v>
      </c>
    </row>
    <row r="81" spans="1:27">
      <c r="A81" s="365">
        <f>'Inventaire 1'!A81</f>
        <v>60</v>
      </c>
      <c r="B81" s="173"/>
      <c r="C81" s="173"/>
      <c r="D81" s="173"/>
      <c r="E81" s="173"/>
      <c r="F81" s="173"/>
      <c r="G81" s="173"/>
      <c r="H81" s="318"/>
      <c r="I81" s="115">
        <f t="shared" si="21"/>
        <v>0</v>
      </c>
      <c r="J81" s="115">
        <f t="shared" si="22"/>
        <v>0</v>
      </c>
      <c r="K81" s="115">
        <f t="shared" si="23"/>
        <v>0</v>
      </c>
      <c r="L81" s="115">
        <f t="shared" si="24"/>
        <v>0</v>
      </c>
      <c r="M81" s="115">
        <f t="shared" si="25"/>
        <v>0</v>
      </c>
      <c r="N81" s="115">
        <f t="shared" si="26"/>
        <v>0</v>
      </c>
      <c r="O81" s="382">
        <f t="shared" si="27"/>
        <v>60</v>
      </c>
      <c r="P81" s="73"/>
      <c r="Q81" s="73"/>
      <c r="R81" s="73"/>
      <c r="S81" s="73"/>
      <c r="V81">
        <v>60</v>
      </c>
      <c r="W81" s="116">
        <v>2.9</v>
      </c>
      <c r="X81" s="116">
        <f t="shared" si="28"/>
        <v>3.25</v>
      </c>
      <c r="Y81" s="116">
        <v>3.6</v>
      </c>
      <c r="Z81" s="116">
        <f t="shared" si="29"/>
        <v>3.8499999999999996</v>
      </c>
      <c r="AA81" s="117">
        <v>4.0999999999999996</v>
      </c>
    </row>
    <row r="82" spans="1:27">
      <c r="A82" s="365">
        <f>'Inventaire 1'!A82</f>
        <v>62</v>
      </c>
      <c r="B82" s="173"/>
      <c r="C82" s="173"/>
      <c r="D82" s="173"/>
      <c r="E82" s="173"/>
      <c r="F82" s="173"/>
      <c r="G82" s="173"/>
      <c r="H82" s="318"/>
      <c r="I82" s="115">
        <f t="shared" si="21"/>
        <v>0</v>
      </c>
      <c r="J82" s="115">
        <f t="shared" si="22"/>
        <v>0</v>
      </c>
      <c r="K82" s="115">
        <f t="shared" si="23"/>
        <v>0</v>
      </c>
      <c r="L82" s="115">
        <f t="shared" si="24"/>
        <v>0</v>
      </c>
      <c r="M82" s="115">
        <f t="shared" si="25"/>
        <v>0</v>
      </c>
      <c r="N82" s="115">
        <f t="shared" si="26"/>
        <v>0</v>
      </c>
      <c r="O82" s="382">
        <f t="shared" si="27"/>
        <v>62</v>
      </c>
      <c r="P82" s="73"/>
      <c r="Q82" s="73"/>
      <c r="R82" s="73"/>
      <c r="S82" s="73"/>
      <c r="V82">
        <v>62</v>
      </c>
      <c r="W82" s="116">
        <v>3.1</v>
      </c>
      <c r="X82" s="116">
        <f t="shared" si="28"/>
        <v>3.4750000000000001</v>
      </c>
      <c r="Y82" s="116">
        <v>3.85</v>
      </c>
      <c r="Z82" s="116">
        <f t="shared" si="29"/>
        <v>4.125</v>
      </c>
      <c r="AA82" s="117">
        <v>4.4000000000000004</v>
      </c>
    </row>
    <row r="83" spans="1:27">
      <c r="A83" s="365">
        <f>'Inventaire 1'!A83</f>
        <v>64</v>
      </c>
      <c r="B83" s="173"/>
      <c r="C83" s="173"/>
      <c r="D83" s="173"/>
      <c r="E83" s="173"/>
      <c r="F83" s="173"/>
      <c r="G83" s="173"/>
      <c r="H83" s="318"/>
      <c r="I83" s="115">
        <f t="shared" si="21"/>
        <v>0</v>
      </c>
      <c r="J83" s="115">
        <f t="shared" si="22"/>
        <v>0</v>
      </c>
      <c r="K83" s="115">
        <f t="shared" si="23"/>
        <v>0</v>
      </c>
      <c r="L83" s="115">
        <f t="shared" si="24"/>
        <v>0</v>
      </c>
      <c r="M83" s="115">
        <f t="shared" si="25"/>
        <v>0</v>
      </c>
      <c r="N83" s="115">
        <f t="shared" si="26"/>
        <v>0</v>
      </c>
      <c r="O83" s="382">
        <f t="shared" si="27"/>
        <v>64</v>
      </c>
      <c r="P83" s="73"/>
      <c r="Q83" s="73"/>
      <c r="R83" s="73"/>
      <c r="S83" s="73"/>
      <c r="V83">
        <v>64</v>
      </c>
      <c r="W83" s="116">
        <v>3.3</v>
      </c>
      <c r="X83" s="116">
        <f t="shared" si="28"/>
        <v>3.7250000000000001</v>
      </c>
      <c r="Y83" s="116">
        <v>4.1500000000000004</v>
      </c>
      <c r="Z83" s="116">
        <f t="shared" si="29"/>
        <v>4.4250000000000007</v>
      </c>
      <c r="AA83" s="117">
        <v>4.7</v>
      </c>
    </row>
    <row r="84" spans="1:27">
      <c r="A84" s="365">
        <f>'Inventaire 1'!A84</f>
        <v>66</v>
      </c>
      <c r="B84" s="173"/>
      <c r="C84" s="173"/>
      <c r="D84" s="173"/>
      <c r="E84" s="173"/>
      <c r="F84" s="173"/>
      <c r="G84" s="173"/>
      <c r="H84" s="318"/>
      <c r="I84" s="115">
        <f t="shared" si="21"/>
        <v>0</v>
      </c>
      <c r="J84" s="115">
        <f t="shared" si="22"/>
        <v>0</v>
      </c>
      <c r="K84" s="115">
        <f t="shared" si="23"/>
        <v>0</v>
      </c>
      <c r="L84" s="115">
        <f t="shared" si="24"/>
        <v>0</v>
      </c>
      <c r="M84" s="115">
        <f t="shared" si="25"/>
        <v>0</v>
      </c>
      <c r="N84" s="115">
        <f t="shared" si="26"/>
        <v>0</v>
      </c>
      <c r="O84" s="382">
        <f t="shared" si="27"/>
        <v>66</v>
      </c>
      <c r="P84" s="73"/>
      <c r="Q84" s="73"/>
      <c r="R84" s="73"/>
      <c r="S84" s="73"/>
      <c r="V84">
        <v>66</v>
      </c>
      <c r="W84" s="116">
        <v>3.55</v>
      </c>
      <c r="X84" s="116">
        <f t="shared" si="28"/>
        <v>4</v>
      </c>
      <c r="Y84" s="116">
        <v>4.45</v>
      </c>
      <c r="Z84" s="116">
        <f t="shared" si="29"/>
        <v>4.75</v>
      </c>
      <c r="AA84" s="117">
        <v>5.05</v>
      </c>
    </row>
    <row r="85" spans="1:27">
      <c r="A85" s="365">
        <f>'Inventaire 1'!A85</f>
        <v>68</v>
      </c>
      <c r="B85" s="173"/>
      <c r="C85" s="173"/>
      <c r="D85" s="173"/>
      <c r="E85" s="173"/>
      <c r="F85" s="173"/>
      <c r="G85" s="173"/>
      <c r="H85" s="318"/>
      <c r="I85" s="115">
        <f t="shared" si="21"/>
        <v>0</v>
      </c>
      <c r="J85" s="115">
        <f t="shared" si="22"/>
        <v>0</v>
      </c>
      <c r="K85" s="115">
        <f t="shared" si="23"/>
        <v>0</v>
      </c>
      <c r="L85" s="115">
        <f t="shared" si="24"/>
        <v>0</v>
      </c>
      <c r="M85" s="115">
        <f t="shared" si="25"/>
        <v>0</v>
      </c>
      <c r="N85" s="115">
        <f t="shared" si="26"/>
        <v>0</v>
      </c>
      <c r="O85" s="382">
        <f t="shared" si="27"/>
        <v>68</v>
      </c>
      <c r="P85" s="73"/>
      <c r="Q85" s="73"/>
      <c r="R85" s="73"/>
      <c r="S85" s="73"/>
      <c r="V85">
        <v>68</v>
      </c>
      <c r="W85" s="116">
        <v>3.8</v>
      </c>
      <c r="X85" s="116">
        <f t="shared" si="28"/>
        <v>4.2750000000000004</v>
      </c>
      <c r="Y85" s="116">
        <v>4.75</v>
      </c>
      <c r="Z85" s="116">
        <f t="shared" si="29"/>
        <v>5.0750000000000002</v>
      </c>
      <c r="AA85" s="117">
        <v>5.4</v>
      </c>
    </row>
    <row r="86" spans="1:27">
      <c r="A86" s="365">
        <f>'Inventaire 1'!A86</f>
        <v>70</v>
      </c>
      <c r="B86" s="173"/>
      <c r="C86" s="173"/>
      <c r="D86" s="173"/>
      <c r="E86" s="173"/>
      <c r="F86" s="173"/>
      <c r="G86" s="173"/>
      <c r="H86" s="318"/>
      <c r="I86" s="115">
        <f t="shared" si="21"/>
        <v>0</v>
      </c>
      <c r="J86" s="115">
        <f t="shared" si="22"/>
        <v>0</v>
      </c>
      <c r="K86" s="115">
        <f t="shared" si="23"/>
        <v>0</v>
      </c>
      <c r="L86" s="115">
        <f t="shared" si="24"/>
        <v>0</v>
      </c>
      <c r="M86" s="115">
        <f t="shared" si="25"/>
        <v>0</v>
      </c>
      <c r="N86" s="115">
        <f t="shared" si="26"/>
        <v>0</v>
      </c>
      <c r="O86" s="382">
        <f t="shared" si="27"/>
        <v>70</v>
      </c>
      <c r="P86" s="73"/>
      <c r="Q86" s="73"/>
      <c r="R86" s="73"/>
      <c r="S86" s="73"/>
      <c r="V86">
        <v>70</v>
      </c>
      <c r="W86" s="116">
        <v>4.05</v>
      </c>
      <c r="X86" s="116">
        <f t="shared" si="28"/>
        <v>4.55</v>
      </c>
      <c r="Y86" s="116">
        <v>5.05</v>
      </c>
      <c r="Z86" s="116">
        <f t="shared" si="29"/>
        <v>5.4</v>
      </c>
      <c r="AA86" s="117">
        <v>5.75</v>
      </c>
    </row>
    <row r="87" spans="1:27">
      <c r="A87" s="365">
        <f>'Inventaire 1'!A87</f>
        <v>72</v>
      </c>
      <c r="B87" s="173"/>
      <c r="C87" s="173"/>
      <c r="D87" s="173"/>
      <c r="E87" s="173"/>
      <c r="F87" s="173"/>
      <c r="G87" s="173"/>
      <c r="H87" s="318"/>
      <c r="I87" s="115">
        <f t="shared" si="21"/>
        <v>0</v>
      </c>
      <c r="J87" s="115">
        <f t="shared" si="22"/>
        <v>0</v>
      </c>
      <c r="K87" s="115">
        <f t="shared" si="23"/>
        <v>0</v>
      </c>
      <c r="L87" s="115">
        <f t="shared" si="24"/>
        <v>0</v>
      </c>
      <c r="M87" s="115">
        <f t="shared" si="25"/>
        <v>0</v>
      </c>
      <c r="N87" s="115">
        <f t="shared" si="26"/>
        <v>0</v>
      </c>
      <c r="O87" s="382">
        <f t="shared" si="27"/>
        <v>72</v>
      </c>
      <c r="P87" s="73"/>
      <c r="Q87" s="73"/>
      <c r="R87" s="73"/>
      <c r="S87" s="73"/>
      <c r="V87">
        <v>72</v>
      </c>
      <c r="W87" s="116">
        <v>4.3</v>
      </c>
      <c r="X87" s="116">
        <f t="shared" si="28"/>
        <v>4.8499999999999996</v>
      </c>
      <c r="Y87" s="116">
        <v>5.4</v>
      </c>
      <c r="Z87" s="116">
        <f t="shared" si="29"/>
        <v>5.75</v>
      </c>
      <c r="AA87" s="117">
        <v>6.1</v>
      </c>
    </row>
    <row r="88" spans="1:27">
      <c r="A88" s="365">
        <f>'Inventaire 1'!A88</f>
        <v>74</v>
      </c>
      <c r="B88" s="173"/>
      <c r="C88" s="173"/>
      <c r="D88" s="173"/>
      <c r="E88" s="173"/>
      <c r="F88" s="173"/>
      <c r="G88" s="173"/>
      <c r="H88" s="318"/>
      <c r="I88" s="115">
        <f t="shared" si="21"/>
        <v>0</v>
      </c>
      <c r="J88" s="115">
        <f t="shared" si="22"/>
        <v>0</v>
      </c>
      <c r="K88" s="115">
        <f t="shared" si="23"/>
        <v>0</v>
      </c>
      <c r="L88" s="115">
        <f t="shared" si="24"/>
        <v>0</v>
      </c>
      <c r="M88" s="115">
        <f t="shared" si="25"/>
        <v>0</v>
      </c>
      <c r="N88" s="115">
        <f t="shared" si="26"/>
        <v>0</v>
      </c>
      <c r="O88" s="382">
        <f t="shared" si="27"/>
        <v>74</v>
      </c>
      <c r="P88" s="73"/>
      <c r="Q88" s="73"/>
      <c r="R88" s="73"/>
      <c r="S88" s="73"/>
      <c r="T88" s="73"/>
      <c r="V88">
        <v>74</v>
      </c>
      <c r="W88" s="116">
        <v>4.55</v>
      </c>
      <c r="X88" s="116">
        <f t="shared" si="28"/>
        <v>5.15</v>
      </c>
      <c r="Y88" s="116">
        <v>5.75</v>
      </c>
      <c r="Z88" s="116">
        <f t="shared" si="29"/>
        <v>6.125</v>
      </c>
      <c r="AA88" s="117">
        <v>6.5</v>
      </c>
    </row>
    <row r="89" spans="1:27">
      <c r="A89" s="365">
        <f>'Inventaire 1'!A89</f>
        <v>76</v>
      </c>
      <c r="B89" s="173"/>
      <c r="C89" s="173"/>
      <c r="D89" s="173"/>
      <c r="E89" s="173"/>
      <c r="F89" s="173"/>
      <c r="G89" s="173"/>
      <c r="H89" s="318"/>
      <c r="I89" s="115">
        <f t="shared" si="21"/>
        <v>0</v>
      </c>
      <c r="J89" s="115">
        <f t="shared" si="22"/>
        <v>0</v>
      </c>
      <c r="K89" s="115">
        <f t="shared" si="23"/>
        <v>0</v>
      </c>
      <c r="L89" s="115">
        <f t="shared" si="24"/>
        <v>0</v>
      </c>
      <c r="M89" s="115">
        <f t="shared" si="25"/>
        <v>0</v>
      </c>
      <c r="N89" s="115">
        <f t="shared" si="26"/>
        <v>0</v>
      </c>
      <c r="O89" s="382">
        <f t="shared" si="27"/>
        <v>76</v>
      </c>
      <c r="P89" s="73"/>
      <c r="Q89" s="73"/>
      <c r="R89" s="73"/>
      <c r="S89" s="73"/>
      <c r="T89" s="73"/>
      <c r="V89">
        <v>76</v>
      </c>
      <c r="W89" s="116">
        <v>4.8</v>
      </c>
      <c r="X89" s="116">
        <f t="shared" si="28"/>
        <v>5.4499999999999993</v>
      </c>
      <c r="Y89" s="116">
        <v>6.1</v>
      </c>
      <c r="Z89" s="116">
        <f t="shared" si="29"/>
        <v>6.5</v>
      </c>
      <c r="AA89" s="117">
        <v>6.9</v>
      </c>
    </row>
    <row r="90" spans="1:27">
      <c r="A90" s="365">
        <f>'Inventaire 1'!A90</f>
        <v>78</v>
      </c>
      <c r="B90" s="179"/>
      <c r="C90" s="179"/>
      <c r="D90" s="179"/>
      <c r="E90" s="179"/>
      <c r="F90" s="179"/>
      <c r="G90" s="179"/>
      <c r="H90" s="318"/>
      <c r="I90" s="115">
        <f t="shared" si="21"/>
        <v>0</v>
      </c>
      <c r="J90" s="115">
        <f t="shared" si="22"/>
        <v>0</v>
      </c>
      <c r="K90" s="115">
        <f t="shared" si="23"/>
        <v>0</v>
      </c>
      <c r="L90" s="115">
        <f t="shared" si="24"/>
        <v>0</v>
      </c>
      <c r="M90" s="115">
        <f t="shared" si="25"/>
        <v>0</v>
      </c>
      <c r="N90" s="115">
        <f t="shared" si="26"/>
        <v>0</v>
      </c>
      <c r="O90" s="382">
        <f t="shared" si="27"/>
        <v>78</v>
      </c>
      <c r="P90" s="73"/>
      <c r="Q90" s="73"/>
      <c r="R90" s="73"/>
      <c r="S90" s="73"/>
      <c r="T90" s="73"/>
      <c r="V90">
        <v>78</v>
      </c>
      <c r="W90" s="128">
        <v>5.05</v>
      </c>
      <c r="X90" s="128">
        <f t="shared" si="28"/>
        <v>5.75</v>
      </c>
      <c r="Y90" s="128">
        <v>6.45</v>
      </c>
      <c r="Z90" s="128">
        <f t="shared" si="29"/>
        <v>6.875</v>
      </c>
      <c r="AA90" s="129">
        <v>7.3</v>
      </c>
    </row>
    <row r="91" spans="1:27">
      <c r="A91" s="365">
        <f>'Inventaire 1'!A91</f>
        <v>80</v>
      </c>
      <c r="B91" s="173"/>
      <c r="C91" s="173"/>
      <c r="D91" s="173"/>
      <c r="E91" s="173"/>
      <c r="F91" s="173"/>
      <c r="G91" s="173"/>
      <c r="H91" s="315"/>
      <c r="I91" s="115">
        <f t="shared" si="21"/>
        <v>0</v>
      </c>
      <c r="J91" s="115">
        <f t="shared" si="22"/>
        <v>0</v>
      </c>
      <c r="K91" s="115">
        <f t="shared" si="23"/>
        <v>0</v>
      </c>
      <c r="L91" s="115">
        <f t="shared" si="24"/>
        <v>0</v>
      </c>
      <c r="M91" s="115">
        <f t="shared" si="25"/>
        <v>0</v>
      </c>
      <c r="N91" s="115">
        <f t="shared" si="26"/>
        <v>0</v>
      </c>
      <c r="O91" s="382">
        <f t="shared" si="27"/>
        <v>80</v>
      </c>
      <c r="P91" s="73"/>
      <c r="Q91" s="73"/>
      <c r="R91" s="73"/>
      <c r="S91" s="73"/>
      <c r="T91" s="73"/>
      <c r="V91">
        <v>80</v>
      </c>
      <c r="W91" s="116">
        <v>5.3</v>
      </c>
      <c r="X91" s="116">
        <f t="shared" si="28"/>
        <v>6.05</v>
      </c>
      <c r="Y91" s="116">
        <v>6.8</v>
      </c>
      <c r="Z91" s="116">
        <f t="shared" si="29"/>
        <v>7.25</v>
      </c>
      <c r="AA91" s="117">
        <v>7.7</v>
      </c>
    </row>
    <row r="92" spans="1:27" ht="5.25" customHeight="1" thickBot="1">
      <c r="A92" s="339"/>
      <c r="B92" s="108"/>
      <c r="C92" s="108"/>
      <c r="D92" s="108"/>
      <c r="E92" s="108"/>
      <c r="F92" s="108"/>
      <c r="G92" s="108"/>
      <c r="H92" s="3"/>
      <c r="I92" s="181"/>
      <c r="J92" s="182"/>
      <c r="K92" s="182"/>
      <c r="L92" s="182"/>
      <c r="M92" s="182"/>
      <c r="N92" s="182"/>
      <c r="O92" s="385"/>
      <c r="P92" s="73"/>
      <c r="Q92" s="73"/>
      <c r="R92" s="73"/>
      <c r="S92" s="73"/>
      <c r="T92" s="73"/>
      <c r="W92" s="180"/>
      <c r="X92" s="180"/>
      <c r="Y92" s="180"/>
      <c r="Z92" s="180"/>
      <c r="AA92" s="183"/>
    </row>
    <row r="93" spans="1:27">
      <c r="A93" s="149" t="s">
        <v>169</v>
      </c>
      <c r="B93" s="356">
        <f t="shared" ref="B93:G93" si="30">SUM(B64:B91)</f>
        <v>119</v>
      </c>
      <c r="C93" s="356">
        <f t="shared" si="30"/>
        <v>0</v>
      </c>
      <c r="D93" s="356">
        <f t="shared" si="30"/>
        <v>0</v>
      </c>
      <c r="E93" s="356">
        <f t="shared" si="30"/>
        <v>0</v>
      </c>
      <c r="F93" s="356">
        <f t="shared" si="30"/>
        <v>0</v>
      </c>
      <c r="G93" s="356">
        <f t="shared" si="30"/>
        <v>0</v>
      </c>
      <c r="H93" s="353" t="s">
        <v>462</v>
      </c>
      <c r="I93" s="352">
        <f t="shared" ref="I93:N93" si="31">SUM(I64:I92)</f>
        <v>108.85000000000001</v>
      </c>
      <c r="J93" s="352">
        <f t="shared" si="31"/>
        <v>0</v>
      </c>
      <c r="K93" s="352">
        <f t="shared" si="31"/>
        <v>0</v>
      </c>
      <c r="L93" s="352">
        <f t="shared" si="31"/>
        <v>0</v>
      </c>
      <c r="M93" s="352">
        <f t="shared" si="31"/>
        <v>0</v>
      </c>
      <c r="N93" s="352">
        <f t="shared" si="31"/>
        <v>0</v>
      </c>
      <c r="O93" s="157" t="s">
        <v>463</v>
      </c>
      <c r="P93" s="185">
        <f>(I93+N93)/(B93+F93)</f>
        <v>0.91470588235294126</v>
      </c>
      <c r="Q93" s="185"/>
      <c r="R93" s="185"/>
      <c r="S93" s="185"/>
      <c r="T93" s="158"/>
    </row>
    <row r="94" spans="1:27" ht="13.8" thickBot="1">
      <c r="A94" s="149" t="s">
        <v>170</v>
      </c>
      <c r="B94" s="189">
        <f t="shared" ref="B94:G94" si="32">SUM(B57:B61)</f>
        <v>112</v>
      </c>
      <c r="C94" s="189">
        <f t="shared" si="32"/>
        <v>5</v>
      </c>
      <c r="D94" s="189">
        <f t="shared" si="32"/>
        <v>0</v>
      </c>
      <c r="E94" s="189">
        <f t="shared" si="32"/>
        <v>0</v>
      </c>
      <c r="F94" s="189">
        <f t="shared" si="32"/>
        <v>0</v>
      </c>
      <c r="G94" s="189">
        <f t="shared" si="32"/>
        <v>0</v>
      </c>
      <c r="H94" s="151" t="s">
        <v>465</v>
      </c>
      <c r="I94" s="153">
        <f t="shared" ref="I94:N94" si="33">SUM(I57:I61)</f>
        <v>30.549999999999997</v>
      </c>
      <c r="J94" s="153">
        <f t="shared" si="33"/>
        <v>1.4</v>
      </c>
      <c r="K94" s="153">
        <f t="shared" si="33"/>
        <v>0</v>
      </c>
      <c r="L94" s="153">
        <f t="shared" si="33"/>
        <v>0</v>
      </c>
      <c r="M94" s="153">
        <f t="shared" si="33"/>
        <v>0</v>
      </c>
      <c r="N94" s="153">
        <f t="shared" si="33"/>
        <v>0</v>
      </c>
      <c r="O94" s="73" t="s">
        <v>463</v>
      </c>
      <c r="P94" s="185"/>
      <c r="Q94" s="185"/>
      <c r="R94" s="185"/>
      <c r="S94" s="185"/>
      <c r="T94" s="158"/>
    </row>
    <row r="95" spans="1:27" ht="13.8" thickBot="1">
      <c r="A95" s="149" t="s">
        <v>171</v>
      </c>
      <c r="B95" s="156">
        <f t="shared" ref="B95:G95" si="34">SUM(B93:B94)</f>
        <v>231</v>
      </c>
      <c r="C95" s="156">
        <f t="shared" si="34"/>
        <v>5</v>
      </c>
      <c r="D95" s="156">
        <f t="shared" si="34"/>
        <v>0</v>
      </c>
      <c r="E95" s="156">
        <f t="shared" si="34"/>
        <v>0</v>
      </c>
      <c r="F95" s="156">
        <f t="shared" si="34"/>
        <v>0</v>
      </c>
      <c r="G95" s="156">
        <f t="shared" si="34"/>
        <v>0</v>
      </c>
      <c r="H95" s="151"/>
      <c r="I95" s="156">
        <f t="shared" ref="I95:N95" si="35">SUM(I93:I94)</f>
        <v>139.4</v>
      </c>
      <c r="J95" s="156">
        <f t="shared" si="35"/>
        <v>1.4</v>
      </c>
      <c r="K95" s="156">
        <f t="shared" si="35"/>
        <v>0</v>
      </c>
      <c r="L95" s="156">
        <f t="shared" si="35"/>
        <v>0</v>
      </c>
      <c r="M95" s="156">
        <f t="shared" si="35"/>
        <v>0</v>
      </c>
      <c r="N95" s="156">
        <f t="shared" si="35"/>
        <v>0</v>
      </c>
      <c r="O95" s="73"/>
      <c r="P95" s="185"/>
      <c r="Q95" s="185"/>
      <c r="R95" s="185"/>
      <c r="S95" s="185"/>
      <c r="T95" s="158"/>
    </row>
    <row r="96" spans="1:27" ht="13.8" thickBot="1">
      <c r="A96" s="149" t="s">
        <v>171</v>
      </c>
      <c r="B96" s="555">
        <f>SUM(B95:G95)</f>
        <v>236</v>
      </c>
      <c r="C96" s="565"/>
      <c r="D96" s="565"/>
      <c r="E96" s="565"/>
      <c r="F96" s="565"/>
      <c r="G96" s="566"/>
      <c r="H96" s="151" t="s">
        <v>466</v>
      </c>
      <c r="I96" s="555">
        <f>SUM(I95:N95)</f>
        <v>140.80000000000001</v>
      </c>
      <c r="J96" s="556"/>
      <c r="K96" s="556"/>
      <c r="L96" s="556"/>
      <c r="M96" s="556"/>
      <c r="N96" s="557"/>
      <c r="O96" s="73" t="s">
        <v>463</v>
      </c>
      <c r="P96" s="185">
        <f>I96/B96</f>
        <v>0.59661016949152545</v>
      </c>
      <c r="Q96" s="185"/>
      <c r="R96" s="185"/>
      <c r="S96" s="185"/>
      <c r="T96" s="158"/>
    </row>
    <row r="97" spans="1:20" ht="6" customHeight="1" thickBot="1">
      <c r="I97" s="186"/>
      <c r="J97" s="186"/>
      <c r="K97" s="186"/>
      <c r="L97" s="186"/>
      <c r="M97" s="186"/>
      <c r="N97" s="186"/>
      <c r="O97" s="73"/>
      <c r="P97" s="187"/>
      <c r="Q97" s="187"/>
      <c r="R97" s="187"/>
      <c r="S97" s="187"/>
    </row>
    <row r="98" spans="1:20" ht="13.8" thickBot="1">
      <c r="A98" s="149" t="s">
        <v>461</v>
      </c>
      <c r="B98" s="564">
        <f>B50+B96</f>
        <v>381</v>
      </c>
      <c r="C98" s="559"/>
      <c r="D98" s="559"/>
      <c r="E98" s="559"/>
      <c r="F98" s="559"/>
      <c r="G98" s="559"/>
      <c r="H98" s="338" t="s">
        <v>477</v>
      </c>
      <c r="I98" s="552">
        <f>I50+I96</f>
        <v>311.5</v>
      </c>
      <c r="J98" s="553"/>
      <c r="K98" s="553"/>
      <c r="L98" s="553"/>
      <c r="M98" s="553"/>
      <c r="N98" s="554"/>
      <c r="O98" s="73" t="s">
        <v>463</v>
      </c>
      <c r="P98" s="185">
        <f>I98/B98</f>
        <v>0.8175853018372703</v>
      </c>
      <c r="Q98" s="185"/>
      <c r="R98" s="185"/>
      <c r="S98" s="185"/>
      <c r="T98" s="158"/>
    </row>
    <row r="99" spans="1:20" ht="13.5" customHeight="1" thickBot="1">
      <c r="A99" s="149" t="s">
        <v>172</v>
      </c>
      <c r="B99" s="358">
        <f t="shared" ref="B99:G99" si="36">100/$B98*B95</f>
        <v>60.629921259842519</v>
      </c>
      <c r="C99" s="359">
        <f t="shared" si="36"/>
        <v>1.3123359580052494</v>
      </c>
      <c r="D99" s="359">
        <f t="shared" si="36"/>
        <v>0</v>
      </c>
      <c r="E99" s="359">
        <f t="shared" si="36"/>
        <v>0</v>
      </c>
      <c r="F99" s="359">
        <f t="shared" si="36"/>
        <v>0</v>
      </c>
      <c r="G99" s="360">
        <f t="shared" si="36"/>
        <v>0</v>
      </c>
      <c r="H99" s="361" t="s">
        <v>173</v>
      </c>
      <c r="I99" s="358">
        <f t="shared" ref="I99:N99" si="37">100/$I98*I95</f>
        <v>44.75120385232745</v>
      </c>
      <c r="J99" s="359">
        <f t="shared" si="37"/>
        <v>0.449438202247191</v>
      </c>
      <c r="K99" s="359">
        <f t="shared" si="37"/>
        <v>0</v>
      </c>
      <c r="L99" s="359">
        <f t="shared" si="37"/>
        <v>0</v>
      </c>
      <c r="M99" s="359">
        <f t="shared" si="37"/>
        <v>0</v>
      </c>
      <c r="N99" s="360">
        <f t="shared" si="37"/>
        <v>0</v>
      </c>
    </row>
    <row r="100" spans="1:20" ht="13.5" customHeight="1">
      <c r="A100" s="149"/>
      <c r="B100" s="350"/>
      <c r="C100" s="350"/>
      <c r="D100" s="350"/>
      <c r="E100" s="350"/>
      <c r="F100" s="350"/>
      <c r="G100" s="350"/>
      <c r="H100" s="395"/>
      <c r="I100" s="350"/>
      <c r="J100" s="350"/>
      <c r="K100" s="350"/>
      <c r="L100" s="350"/>
      <c r="M100" s="350"/>
      <c r="N100" s="350"/>
    </row>
    <row r="101" spans="1:20" ht="13.5" customHeight="1">
      <c r="A101" s="149"/>
      <c r="B101" s="350"/>
      <c r="C101" s="350"/>
      <c r="D101" s="350"/>
      <c r="E101" s="350"/>
      <c r="F101" s="350"/>
      <c r="G101" s="350"/>
      <c r="H101" s="395"/>
      <c r="I101" s="350"/>
      <c r="J101" s="350"/>
      <c r="K101" s="350"/>
      <c r="L101" s="350"/>
      <c r="M101" s="350"/>
      <c r="N101" s="350"/>
    </row>
    <row r="102" spans="1:20" ht="13.5" customHeight="1">
      <c r="A102" s="149"/>
      <c r="B102" s="350"/>
      <c r="C102" s="350"/>
      <c r="D102" s="350"/>
      <c r="E102" s="350"/>
      <c r="F102" s="350"/>
      <c r="G102" s="350"/>
      <c r="H102" s="395"/>
      <c r="I102" s="350"/>
      <c r="J102" s="350"/>
      <c r="K102" s="350"/>
      <c r="L102" s="350"/>
      <c r="M102" s="350"/>
      <c r="N102" s="350"/>
    </row>
    <row r="103" spans="1:20" ht="13.8" thickBot="1">
      <c r="B103" s="188"/>
      <c r="C103" s="188"/>
      <c r="D103" s="188"/>
      <c r="E103" s="188"/>
    </row>
    <row r="104" spans="1:20">
      <c r="B104" s="364"/>
      <c r="C104" s="551" t="s">
        <v>6</v>
      </c>
      <c r="D104" s="551"/>
      <c r="E104" s="219"/>
    </row>
    <row r="105" spans="1:20">
      <c r="B105" s="1"/>
      <c r="C105" s="273" t="s">
        <v>4</v>
      </c>
      <c r="D105" s="273" t="s">
        <v>5</v>
      </c>
      <c r="E105" s="29"/>
    </row>
    <row r="106" spans="1:20">
      <c r="B106" s="1" t="str">
        <f>B9</f>
        <v>Ep</v>
      </c>
      <c r="C106" s="362">
        <f>B51</f>
        <v>14.960629921259843</v>
      </c>
      <c r="D106" s="362">
        <f>I51</f>
        <v>23.932584269662925</v>
      </c>
      <c r="E106" s="29"/>
    </row>
    <row r="107" spans="1:20">
      <c r="B107" s="1" t="str">
        <f>C9</f>
        <v>Sa</v>
      </c>
      <c r="C107" s="362">
        <f>C51</f>
        <v>11.811023622047244</v>
      </c>
      <c r="D107" s="362">
        <f>J51</f>
        <v>16.613162118780092</v>
      </c>
      <c r="E107" s="29"/>
    </row>
    <row r="108" spans="1:20">
      <c r="B108" s="1" t="str">
        <f>D9</f>
        <v>Secs</v>
      </c>
      <c r="C108" s="362">
        <f>D51</f>
        <v>11.286089238845145</v>
      </c>
      <c r="D108" s="362">
        <f>K51</f>
        <v>14.253611556982346</v>
      </c>
      <c r="E108" s="29"/>
    </row>
    <row r="109" spans="1:20">
      <c r="B109" s="1">
        <f>E9</f>
        <v>0</v>
      </c>
      <c r="C109" s="362">
        <f>E51</f>
        <v>0</v>
      </c>
      <c r="D109" s="362">
        <f>L51</f>
        <v>0</v>
      </c>
      <c r="E109" s="29"/>
    </row>
    <row r="110" spans="1:20">
      <c r="B110" s="1">
        <f>F9</f>
        <v>0</v>
      </c>
      <c r="C110" s="362">
        <f>F51</f>
        <v>0</v>
      </c>
      <c r="D110" s="362">
        <f>M51</f>
        <v>0</v>
      </c>
      <c r="E110" s="29"/>
    </row>
    <row r="111" spans="1:20">
      <c r="B111" s="1" t="str">
        <f>G9</f>
        <v>Aut. R.</v>
      </c>
      <c r="C111" s="362">
        <f>G51</f>
        <v>0</v>
      </c>
      <c r="D111" s="362">
        <f>N51</f>
        <v>0</v>
      </c>
      <c r="E111" s="29"/>
    </row>
    <row r="112" spans="1:20">
      <c r="B112" s="1" t="str">
        <f>B55</f>
        <v>Hê</v>
      </c>
      <c r="C112" s="362">
        <f>B99</f>
        <v>60.629921259842519</v>
      </c>
      <c r="D112" s="362">
        <f>I99</f>
        <v>44.75120385232745</v>
      </c>
      <c r="E112" s="29"/>
    </row>
    <row r="113" spans="2:5">
      <c r="B113" s="1" t="str">
        <f>C55</f>
        <v>Ers</v>
      </c>
      <c r="C113" s="362">
        <f>C99</f>
        <v>1.3123359580052494</v>
      </c>
      <c r="D113" s="362">
        <f>J99</f>
        <v>0.449438202247191</v>
      </c>
      <c r="E113" s="29"/>
    </row>
    <row r="114" spans="2:5">
      <c r="B114" s="1" t="str">
        <f>D55</f>
        <v>Frê</v>
      </c>
      <c r="C114" s="362">
        <f>D99</f>
        <v>0</v>
      </c>
      <c r="D114" s="362">
        <f>K99</f>
        <v>0</v>
      </c>
      <c r="E114" s="29"/>
    </row>
    <row r="115" spans="2:5">
      <c r="B115" s="1" t="str">
        <f>E55</f>
        <v>Chêne</v>
      </c>
      <c r="C115" s="362">
        <f>E99</f>
        <v>0</v>
      </c>
      <c r="D115" s="362">
        <f>L99</f>
        <v>0</v>
      </c>
      <c r="E115" s="29"/>
    </row>
    <row r="116" spans="2:5">
      <c r="B116" s="1" t="str">
        <f>F55</f>
        <v>Tilleul</v>
      </c>
      <c r="C116" s="362">
        <f>F99</f>
        <v>0</v>
      </c>
      <c r="D116" s="362">
        <f>M99</f>
        <v>0</v>
      </c>
      <c r="E116" s="29"/>
    </row>
    <row r="117" spans="2:5">
      <c r="B117" s="1" t="str">
        <f>G55</f>
        <v>Aut.f</v>
      </c>
      <c r="C117" s="362">
        <f>G99</f>
        <v>0</v>
      </c>
      <c r="D117" s="362">
        <f>N99</f>
        <v>0</v>
      </c>
      <c r="E117" s="29"/>
    </row>
    <row r="118" spans="2:5" ht="13.8" thickBot="1">
      <c r="B118" s="1"/>
      <c r="C118" s="363">
        <f>SUM(C106:C117)</f>
        <v>100</v>
      </c>
      <c r="D118" s="363">
        <f>SUM(D106:D117)</f>
        <v>100.00000000000001</v>
      </c>
      <c r="E118" s="29"/>
    </row>
    <row r="119" spans="2:5" ht="14.4" thickTop="1" thickBot="1">
      <c r="B119" s="2"/>
      <c r="C119" s="3"/>
      <c r="D119" s="3"/>
      <c r="E119" s="4"/>
    </row>
  </sheetData>
  <sheetProtection selectLockedCells="1" selectUnlockedCells="1"/>
  <mergeCells count="17">
    <mergeCell ref="AI8:AM8"/>
    <mergeCell ref="AC54:AG54"/>
    <mergeCell ref="W54:AA54"/>
    <mergeCell ref="W8:AA8"/>
    <mergeCell ref="B50:G50"/>
    <mergeCell ref="I8:N8"/>
    <mergeCell ref="B8:G8"/>
    <mergeCell ref="K3:L3"/>
    <mergeCell ref="I50:N50"/>
    <mergeCell ref="AC8:AG8"/>
    <mergeCell ref="C104:D104"/>
    <mergeCell ref="B96:G96"/>
    <mergeCell ref="B54:G54"/>
    <mergeCell ref="I54:N54"/>
    <mergeCell ref="B98:G98"/>
    <mergeCell ref="I98:N98"/>
    <mergeCell ref="I96:N96"/>
  </mergeCells>
  <phoneticPr fontId="13" type="noConversion"/>
  <pageMargins left="0.78740157480314965" right="0.39370078740157483" top="1.1811023622047245" bottom="0.59055118110236227" header="0.51181102362204722" footer="0.51181102362204722"/>
  <pageSetup paperSize="9" scale="59" orientation="portrait" blackAndWhite="1" r:id="rId1"/>
  <headerFooter alignWithMargins="0">
    <oddHeader>&amp;L&amp;6&amp;Z&amp;F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indexed="12"/>
  </sheetPr>
  <dimension ref="A1:Y120"/>
  <sheetViews>
    <sheetView showZeros="0" zoomScale="115" workbookViewId="0">
      <selection activeCell="H3" sqref="H3"/>
    </sheetView>
  </sheetViews>
  <sheetFormatPr baseColWidth="10" defaultRowHeight="13.2"/>
  <cols>
    <col min="1" max="1" width="17.109375" customWidth="1"/>
    <col min="2" max="5" width="8.33203125" customWidth="1"/>
    <col min="6" max="7" width="8.5546875" customWidth="1"/>
    <col min="8" max="8" width="14.109375" customWidth="1"/>
    <col min="9" max="13" width="9.5546875" customWidth="1"/>
    <col min="14" max="14" width="9.6640625" customWidth="1"/>
    <col min="16" max="17" width="6.33203125" customWidth="1"/>
    <col min="18" max="18" width="6.33203125" style="323" customWidth="1"/>
    <col min="19" max="22" width="6.33203125" customWidth="1"/>
    <col min="23" max="44" width="6.6640625" customWidth="1"/>
  </cols>
  <sheetData>
    <row r="1" spans="1:25" ht="19.2">
      <c r="A1" s="398" t="s">
        <v>66</v>
      </c>
      <c r="G1" s="321" t="s">
        <v>74</v>
      </c>
      <c r="H1" s="394" t="str">
        <f>Introduction!B4</f>
        <v>Renan</v>
      </c>
      <c r="I1" s="311"/>
      <c r="J1" s="311"/>
      <c r="L1" s="393"/>
      <c r="M1" s="321" t="s">
        <v>327</v>
      </c>
      <c r="N1" s="397">
        <f>Introduction!B12</f>
        <v>1000</v>
      </c>
      <c r="O1" s="324" t="s">
        <v>486</v>
      </c>
      <c r="W1" s="324"/>
    </row>
    <row r="2" spans="1:25" ht="4.5" customHeight="1"/>
    <row r="3" spans="1:25" ht="15.75" customHeight="1">
      <c r="A3" s="92" t="s">
        <v>438</v>
      </c>
      <c r="B3" s="340" t="str">
        <f>'Inventaire 1'!B3</f>
        <v>Droit de Renan</v>
      </c>
      <c r="C3" s="343"/>
      <c r="D3" s="343"/>
      <c r="E3" s="343"/>
      <c r="F3" s="343"/>
      <c r="G3" s="343"/>
      <c r="H3" s="343"/>
      <c r="I3" s="343"/>
      <c r="J3" s="321" t="s">
        <v>72</v>
      </c>
      <c r="K3" s="558">
        <f>Introduction!B9</f>
        <v>39912</v>
      </c>
      <c r="L3" s="558"/>
      <c r="N3" s="59" t="s">
        <v>432</v>
      </c>
      <c r="O3" s="322" t="str">
        <f>Introduction!B6</f>
        <v>2  (A + B)</v>
      </c>
      <c r="Y3" s="8"/>
    </row>
    <row r="4" spans="1:25" ht="15.6">
      <c r="A4" s="92" t="s">
        <v>417</v>
      </c>
      <c r="B4" s="389">
        <f>Introduction!B7</f>
        <v>0.88</v>
      </c>
      <c r="C4" s="396" t="s">
        <v>481</v>
      </c>
      <c r="D4" s="399">
        <f>I99/B4</f>
        <v>465.73863636363637</v>
      </c>
      <c r="E4" s="390" t="s">
        <v>418</v>
      </c>
      <c r="F4" s="391"/>
      <c r="G4" s="399">
        <f>B99/B4</f>
        <v>506.81818181818181</v>
      </c>
      <c r="H4" s="391" t="s">
        <v>501</v>
      </c>
      <c r="I4" s="402">
        <f>10000/G4</f>
        <v>19.730941704035875</v>
      </c>
      <c r="J4" s="324" t="s">
        <v>313</v>
      </c>
      <c r="K4" s="400"/>
      <c r="L4" s="324"/>
      <c r="M4" s="413">
        <f>SQRT(19.7309417040359)</f>
        <v>4.441952465305758</v>
      </c>
      <c r="N4" s="157" t="s">
        <v>314</v>
      </c>
      <c r="O4" s="326"/>
    </row>
    <row r="5" spans="1:25" ht="15.6">
      <c r="A5" s="92" t="s">
        <v>440</v>
      </c>
      <c r="B5" s="327" t="s">
        <v>522</v>
      </c>
      <c r="C5" s="327"/>
      <c r="D5" s="304"/>
      <c r="E5" s="311"/>
      <c r="F5" s="312"/>
      <c r="G5" s="311"/>
      <c r="H5" s="304"/>
      <c r="I5" s="325"/>
      <c r="J5" s="304"/>
      <c r="K5" s="304"/>
      <c r="L5" s="328"/>
      <c r="M5" s="313"/>
      <c r="N5" s="304"/>
      <c r="O5" s="304"/>
    </row>
    <row r="6" spans="1:25" ht="15.6">
      <c r="A6" s="92"/>
      <c r="B6" s="327" t="s">
        <v>517</v>
      </c>
      <c r="C6" s="329"/>
      <c r="D6" s="330"/>
      <c r="E6" s="331"/>
      <c r="F6" s="344"/>
      <c r="G6" s="331"/>
      <c r="H6" s="330"/>
      <c r="I6" s="330"/>
      <c r="J6" s="330"/>
      <c r="K6" s="330"/>
      <c r="L6" s="332"/>
      <c r="M6" s="333"/>
      <c r="N6" s="330"/>
      <c r="O6" s="330"/>
    </row>
    <row r="7" spans="1:25" ht="6" customHeight="1" thickBot="1"/>
    <row r="8" spans="1:25" ht="13.8" thickBot="1">
      <c r="A8" s="73"/>
      <c r="B8" s="540" t="s">
        <v>441</v>
      </c>
      <c r="C8" s="541"/>
      <c r="D8" s="541"/>
      <c r="E8" s="541"/>
      <c r="F8" s="541"/>
      <c r="G8" s="542"/>
      <c r="H8" s="93"/>
      <c r="I8" s="561" t="s">
        <v>442</v>
      </c>
      <c r="J8" s="562"/>
      <c r="K8" s="562"/>
      <c r="L8" s="562"/>
      <c r="M8" s="562"/>
      <c r="N8" s="563"/>
      <c r="O8" s="73"/>
      <c r="P8" s="231"/>
      <c r="Q8" s="231"/>
      <c r="R8" s="345"/>
      <c r="S8" s="231"/>
      <c r="T8" s="231"/>
      <c r="U8" s="231"/>
      <c r="V8" s="231"/>
    </row>
    <row r="9" spans="1:25" ht="13.8" thickBot="1">
      <c r="A9" s="96" t="s">
        <v>446</v>
      </c>
      <c r="B9" s="338" t="str">
        <f>'Inventaire 1'!B9</f>
        <v>Ep</v>
      </c>
      <c r="C9" s="338" t="str">
        <f>'Inventaire 1'!C9</f>
        <v>Sa</v>
      </c>
      <c r="D9" s="338" t="str">
        <f>'Inventaire 1'!D9</f>
        <v>Secs</v>
      </c>
      <c r="E9" s="338">
        <f>'Inventaire 1'!E9</f>
        <v>0</v>
      </c>
      <c r="F9" s="338">
        <f>'Inventaire 1'!F9</f>
        <v>0</v>
      </c>
      <c r="G9" s="338" t="str">
        <f>'Inventaire 1'!G9</f>
        <v>Aut. R.</v>
      </c>
      <c r="H9" s="191"/>
      <c r="I9" s="184" t="str">
        <f t="shared" ref="I9:N9" si="0">B9</f>
        <v>Ep</v>
      </c>
      <c r="J9" s="184" t="str">
        <f t="shared" si="0"/>
        <v>Sa</v>
      </c>
      <c r="K9" s="310" t="str">
        <f t="shared" si="0"/>
        <v>Secs</v>
      </c>
      <c r="L9" s="310">
        <f t="shared" si="0"/>
        <v>0</v>
      </c>
      <c r="M9" s="310">
        <f t="shared" si="0"/>
        <v>0</v>
      </c>
      <c r="N9" s="184" t="str">
        <f t="shared" si="0"/>
        <v>Aut. R.</v>
      </c>
      <c r="O9" s="184" t="s">
        <v>446</v>
      </c>
      <c r="P9" s="231"/>
      <c r="Q9" s="231"/>
      <c r="R9" s="345"/>
      <c r="S9" s="231"/>
      <c r="T9" s="231"/>
      <c r="U9" s="231"/>
      <c r="V9" s="231"/>
    </row>
    <row r="10" spans="1:25" ht="3.75" customHeight="1">
      <c r="A10" s="106"/>
      <c r="B10" s="97"/>
      <c r="C10" s="97"/>
      <c r="D10" s="97"/>
      <c r="E10" s="97"/>
      <c r="F10" s="97"/>
      <c r="G10" s="97"/>
      <c r="H10" s="192"/>
      <c r="I10" s="108"/>
      <c r="J10" s="108"/>
      <c r="K10" s="108"/>
      <c r="L10" s="108"/>
      <c r="M10" s="108"/>
      <c r="N10" s="108"/>
      <c r="O10" s="109"/>
    </row>
    <row r="11" spans="1:25">
      <c r="A11" s="374">
        <f>'Inventaire 1'!A11</f>
        <v>16</v>
      </c>
      <c r="B11" s="190">
        <f>'Inventaire 1'!B11+'Inventaire 2'!B11+'Inventaire 3'!B11</f>
        <v>2</v>
      </c>
      <c r="C11" s="190">
        <f>'Inventaire 1'!C11+'Inventaire 2'!C11+'Inventaire 3'!C11</f>
        <v>5</v>
      </c>
      <c r="D11" s="190">
        <f>'Inventaire 1'!D11+'Inventaire 2'!D11+'Inventaire 3'!D11</f>
        <v>3</v>
      </c>
      <c r="E11" s="190">
        <f>'Inventaire 1'!E11+'Inventaire 2'!E11+'Inventaire 3'!E11</f>
        <v>0</v>
      </c>
      <c r="F11" s="190">
        <f>'Inventaire 1'!F11+'Inventaire 2'!F11+'Inventaire 3'!F11</f>
        <v>0</v>
      </c>
      <c r="G11" s="190">
        <f>'Inventaire 1'!G11+'Inventaire 2'!G11+'Inventaire 3'!G11</f>
        <v>0</v>
      </c>
      <c r="H11" s="116">
        <v>0.15</v>
      </c>
      <c r="I11" s="190">
        <f>'Inventaire 1'!I11+'Inventaire 2'!I11+'Inventaire 3'!I11</f>
        <v>0.3</v>
      </c>
      <c r="J11" s="190">
        <f>'Inventaire 1'!J11+'Inventaire 2'!J11+'Inventaire 3'!J11</f>
        <v>0.79999999999999993</v>
      </c>
      <c r="K11" s="190">
        <f>'Inventaire 1'!K11+'Inventaire 2'!K11+'Inventaire 3'!K11</f>
        <v>0.44999999999999996</v>
      </c>
      <c r="L11" s="190">
        <f>'Inventaire 1'!L11+'Inventaire 2'!L11+'Inventaire 3'!L11</f>
        <v>0</v>
      </c>
      <c r="M11" s="190">
        <f>'Inventaire 1'!M11+'Inventaire 2'!M11+'Inventaire 3'!M11</f>
        <v>0</v>
      </c>
      <c r="N11" s="190">
        <f>'Inventaire 1'!N11+'Inventaire 2'!N11+'Inventaire 3'!N11</f>
        <v>0</v>
      </c>
      <c r="O11" s="377">
        <f>A11</f>
        <v>16</v>
      </c>
      <c r="P11" s="149"/>
      <c r="Q11" s="149"/>
      <c r="R11" s="346"/>
      <c r="S11" s="149"/>
      <c r="T11" s="149"/>
      <c r="U11" s="149"/>
      <c r="V11" s="149"/>
    </row>
    <row r="12" spans="1:25">
      <c r="A12" s="374">
        <f>'Inventaire 1'!A12</f>
        <v>18</v>
      </c>
      <c r="B12" s="190">
        <f>'Inventaire 1'!B12+'Inventaire 2'!B12+'Inventaire 3'!B12</f>
        <v>6</v>
      </c>
      <c r="C12" s="190">
        <f>'Inventaire 1'!C12+'Inventaire 2'!C12+'Inventaire 3'!C12</f>
        <v>1</v>
      </c>
      <c r="D12" s="190">
        <f>'Inventaire 1'!D12+'Inventaire 2'!D12+'Inventaire 3'!D12</f>
        <v>7</v>
      </c>
      <c r="E12" s="190">
        <f>'Inventaire 1'!E12+'Inventaire 2'!E12+'Inventaire 3'!E12</f>
        <v>0</v>
      </c>
      <c r="F12" s="190">
        <f>'Inventaire 1'!F12+'Inventaire 2'!F12+'Inventaire 3'!F12</f>
        <v>0</v>
      </c>
      <c r="G12" s="190">
        <f>'Inventaire 1'!G12+'Inventaire 2'!G12+'Inventaire 3'!G12</f>
        <v>0</v>
      </c>
      <c r="H12" s="122">
        <v>0.2</v>
      </c>
      <c r="I12" s="190">
        <f>'Inventaire 1'!I12+'Inventaire 2'!I12+'Inventaire 3'!I12</f>
        <v>1.4</v>
      </c>
      <c r="J12" s="190">
        <f>'Inventaire 1'!J12+'Inventaire 2'!J12+'Inventaire 3'!J12</f>
        <v>0.2</v>
      </c>
      <c r="K12" s="190">
        <f>'Inventaire 1'!K12+'Inventaire 2'!K12+'Inventaire 3'!K12</f>
        <v>1.6</v>
      </c>
      <c r="L12" s="190">
        <f>'Inventaire 1'!L12+'Inventaire 2'!L12+'Inventaire 3'!L12</f>
        <v>0</v>
      </c>
      <c r="M12" s="190">
        <f>'Inventaire 1'!M12+'Inventaire 2'!M12+'Inventaire 3'!M12</f>
        <v>0</v>
      </c>
      <c r="N12" s="190">
        <f>'Inventaire 1'!N12+'Inventaire 2'!N12+'Inventaire 3'!N12</f>
        <v>0</v>
      </c>
      <c r="O12" s="377">
        <f>A12</f>
        <v>18</v>
      </c>
      <c r="P12" s="73"/>
    </row>
    <row r="13" spans="1:25" ht="13.5" customHeight="1">
      <c r="A13" s="374">
        <f>'Inventaire 1'!A13</f>
        <v>20</v>
      </c>
      <c r="B13" s="190">
        <f>'Inventaire 1'!B13+'Inventaire 2'!B13+'Inventaire 3'!B13</f>
        <v>1</v>
      </c>
      <c r="C13" s="190">
        <f>'Inventaire 1'!C13+'Inventaire 2'!C13+'Inventaire 3'!C13</f>
        <v>3</v>
      </c>
      <c r="D13" s="190">
        <f>'Inventaire 1'!D13+'Inventaire 2'!D13+'Inventaire 3'!D13</f>
        <v>4</v>
      </c>
      <c r="E13" s="190">
        <f>'Inventaire 1'!E13+'Inventaire 2'!E13+'Inventaire 3'!E13</f>
        <v>0</v>
      </c>
      <c r="F13" s="190">
        <f>'Inventaire 1'!F13+'Inventaire 2'!F13+'Inventaire 3'!F13</f>
        <v>0</v>
      </c>
      <c r="G13" s="190">
        <f>'Inventaire 1'!G13+'Inventaire 2'!G13+'Inventaire 3'!G13</f>
        <v>0</v>
      </c>
      <c r="H13" s="116">
        <v>0.25</v>
      </c>
      <c r="I13" s="190">
        <f>'Inventaire 1'!I13+'Inventaire 2'!I13+'Inventaire 3'!I13</f>
        <v>0.25</v>
      </c>
      <c r="J13" s="190">
        <f>'Inventaire 1'!J13+'Inventaire 2'!J13+'Inventaire 3'!J13</f>
        <v>0.75</v>
      </c>
      <c r="K13" s="190">
        <f>'Inventaire 1'!K13+'Inventaire 2'!K13+'Inventaire 3'!K13</f>
        <v>1.075</v>
      </c>
      <c r="L13" s="190">
        <f>'Inventaire 1'!L13+'Inventaire 2'!L13+'Inventaire 3'!L13</f>
        <v>0</v>
      </c>
      <c r="M13" s="190">
        <f>'Inventaire 1'!M13+'Inventaire 2'!M13+'Inventaire 3'!M13</f>
        <v>0</v>
      </c>
      <c r="N13" s="190">
        <f>'Inventaire 1'!N13+'Inventaire 2'!N13+'Inventaire 3'!N13</f>
        <v>0</v>
      </c>
      <c r="O13" s="377">
        <f>A13</f>
        <v>20</v>
      </c>
      <c r="P13" s="127"/>
    </row>
    <row r="14" spans="1:25">
      <c r="A14" s="374">
        <f>'Inventaire 1'!A14</f>
        <v>22</v>
      </c>
      <c r="B14" s="190">
        <f>'Inventaire 1'!B14+'Inventaire 2'!B14+'Inventaire 3'!B14</f>
        <v>4</v>
      </c>
      <c r="C14" s="190">
        <f>'Inventaire 1'!C14+'Inventaire 2'!C14+'Inventaire 3'!C14</f>
        <v>2</v>
      </c>
      <c r="D14" s="190">
        <f>'Inventaire 1'!D14+'Inventaire 2'!D14+'Inventaire 3'!D14</f>
        <v>4</v>
      </c>
      <c r="E14" s="190">
        <f>'Inventaire 1'!E14+'Inventaire 2'!E14+'Inventaire 3'!E14</f>
        <v>0</v>
      </c>
      <c r="F14" s="190">
        <f>'Inventaire 1'!F14+'Inventaire 2'!F14+'Inventaire 3'!F14</f>
        <v>0</v>
      </c>
      <c r="G14" s="190">
        <f>'Inventaire 1'!G14+'Inventaire 2'!G14+'Inventaire 3'!G14</f>
        <v>0</v>
      </c>
      <c r="H14" s="128">
        <v>0.3</v>
      </c>
      <c r="I14" s="190">
        <f>'Inventaire 1'!I14+'Inventaire 2'!I14+'Inventaire 3'!I14</f>
        <v>1.2</v>
      </c>
      <c r="J14" s="190">
        <f>'Inventaire 1'!J14+'Inventaire 2'!J14+'Inventaire 3'!J14</f>
        <v>0.6</v>
      </c>
      <c r="K14" s="190">
        <f>'Inventaire 1'!K14+'Inventaire 2'!K14+'Inventaire 3'!K14</f>
        <v>1.2</v>
      </c>
      <c r="L14" s="190">
        <f>'Inventaire 1'!L14+'Inventaire 2'!L14+'Inventaire 3'!L14</f>
        <v>0</v>
      </c>
      <c r="M14" s="190">
        <f>'Inventaire 1'!M14+'Inventaire 2'!M14+'Inventaire 3'!M14</f>
        <v>0</v>
      </c>
      <c r="N14" s="190">
        <f>'Inventaire 1'!N14+'Inventaire 2'!N14+'Inventaire 3'!N14</f>
        <v>0</v>
      </c>
      <c r="O14" s="377">
        <f>A14</f>
        <v>22</v>
      </c>
      <c r="P14" s="73"/>
    </row>
    <row r="15" spans="1:25">
      <c r="A15" s="374">
        <f>'Inventaire 1'!A15</f>
        <v>24</v>
      </c>
      <c r="B15" s="190">
        <f>'Inventaire 1'!B15+'Inventaire 2'!B15+'Inventaire 3'!B15</f>
        <v>0</v>
      </c>
      <c r="C15" s="190">
        <f>'Inventaire 1'!C15+'Inventaire 2'!C15+'Inventaire 3'!C15</f>
        <v>2</v>
      </c>
      <c r="D15" s="190">
        <f>'Inventaire 1'!D15+'Inventaire 2'!D15+'Inventaire 3'!D15</f>
        <v>3</v>
      </c>
      <c r="E15" s="190">
        <f>'Inventaire 1'!E15+'Inventaire 2'!E15+'Inventaire 3'!E15</f>
        <v>0</v>
      </c>
      <c r="F15" s="190">
        <f>'Inventaire 1'!F15+'Inventaire 2'!F15+'Inventaire 3'!F15</f>
        <v>0</v>
      </c>
      <c r="G15" s="190">
        <f>'Inventaire 1'!G15+'Inventaire 2'!G15+'Inventaire 3'!G15</f>
        <v>0</v>
      </c>
      <c r="H15" s="116">
        <v>0.4</v>
      </c>
      <c r="I15" s="190">
        <f>'Inventaire 1'!I15+'Inventaire 2'!I15+'Inventaire 3'!I15</f>
        <v>0</v>
      </c>
      <c r="J15" s="190">
        <f>'Inventaire 1'!J15+'Inventaire 2'!J15+'Inventaire 3'!J15</f>
        <v>0.8</v>
      </c>
      <c r="K15" s="190">
        <f>'Inventaire 1'!K15+'Inventaire 2'!K15+'Inventaire 3'!K15</f>
        <v>1.2000000000000002</v>
      </c>
      <c r="L15" s="190">
        <f>'Inventaire 1'!L15+'Inventaire 2'!L15+'Inventaire 3'!L15</f>
        <v>0</v>
      </c>
      <c r="M15" s="190">
        <f>'Inventaire 1'!M15+'Inventaire 2'!M15+'Inventaire 3'!M15</f>
        <v>0</v>
      </c>
      <c r="N15" s="190">
        <f>'Inventaire 1'!N15+'Inventaire 2'!N15+'Inventaire 3'!N15</f>
        <v>0</v>
      </c>
      <c r="O15" s="377">
        <f>A15</f>
        <v>24</v>
      </c>
      <c r="P15" s="73"/>
    </row>
    <row r="16" spans="1:25" ht="3" customHeight="1" thickBot="1">
      <c r="A16" s="375"/>
      <c r="B16" s="193"/>
      <c r="C16" s="193"/>
      <c r="D16" s="193"/>
      <c r="E16" s="193"/>
      <c r="F16" s="193"/>
      <c r="G16" s="193"/>
      <c r="H16" s="134"/>
      <c r="I16" s="135"/>
      <c r="J16" s="135"/>
      <c r="K16" s="135"/>
      <c r="L16" s="135"/>
      <c r="M16" s="135"/>
      <c r="N16" s="136"/>
      <c r="O16" s="378">
        <v>24</v>
      </c>
      <c r="P16" s="73"/>
    </row>
    <row r="17" spans="1:20" ht="2.25" customHeight="1">
      <c r="A17" s="376"/>
      <c r="B17" s="194"/>
      <c r="C17" s="194"/>
      <c r="D17" s="194"/>
      <c r="E17" s="194"/>
      <c r="F17" s="194"/>
      <c r="G17" s="194"/>
      <c r="H17" s="140"/>
      <c r="I17" s="141"/>
      <c r="J17" s="141"/>
      <c r="K17" s="141"/>
      <c r="L17" s="141"/>
      <c r="M17" s="141"/>
      <c r="N17" s="141"/>
      <c r="O17" s="379"/>
      <c r="P17" s="73"/>
    </row>
    <row r="18" spans="1:20">
      <c r="A18" s="374">
        <f>'Inventaire 1'!A18</f>
        <v>26</v>
      </c>
      <c r="B18" s="190">
        <f>'Inventaire 1'!B18+'Inventaire 2'!B18+'Inventaire 3'!B18</f>
        <v>3</v>
      </c>
      <c r="C18" s="190">
        <f>'Inventaire 1'!C18+'Inventaire 2'!C18+'Inventaire 3'!C18</f>
        <v>0</v>
      </c>
      <c r="D18" s="190">
        <f>'Inventaire 1'!D18+'Inventaire 2'!D18+'Inventaire 3'!D18</f>
        <v>0</v>
      </c>
      <c r="E18" s="190">
        <f>'Inventaire 1'!E18+'Inventaire 2'!E18+'Inventaire 3'!E18</f>
        <v>0</v>
      </c>
      <c r="F18" s="190">
        <f>'Inventaire 1'!F18+'Inventaire 2'!F18+'Inventaire 3'!F18</f>
        <v>0</v>
      </c>
      <c r="G18" s="190">
        <f>'Inventaire 1'!G18+'Inventaire 2'!G18+'Inventaire 3'!G18</f>
        <v>0</v>
      </c>
      <c r="H18" s="122">
        <v>0.5</v>
      </c>
      <c r="I18" s="190">
        <f>'Inventaire 1'!I18+'Inventaire 2'!I18+'Inventaire 3'!I18</f>
        <v>1.6</v>
      </c>
      <c r="J18" s="190">
        <f>'Inventaire 1'!J18+'Inventaire 2'!J18+'Inventaire 3'!J18</f>
        <v>0</v>
      </c>
      <c r="K18" s="190">
        <f>'Inventaire 1'!K18+'Inventaire 2'!K18+'Inventaire 3'!K18</f>
        <v>0</v>
      </c>
      <c r="L18" s="190">
        <f>'Inventaire 1'!L18+'Inventaire 2'!L18+'Inventaire 3'!L18</f>
        <v>0</v>
      </c>
      <c r="M18" s="190">
        <f>'Inventaire 1'!M18+'Inventaire 2'!M18+'Inventaire 3'!M18</f>
        <v>0</v>
      </c>
      <c r="N18" s="190">
        <f>'Inventaire 1'!N18+'Inventaire 2'!N18+'Inventaire 3'!N18</f>
        <v>0</v>
      </c>
      <c r="O18" s="377">
        <f t="shared" ref="O18:O45" si="1">A18</f>
        <v>26</v>
      </c>
      <c r="P18" s="73"/>
    </row>
    <row r="19" spans="1:20">
      <c r="A19" s="374">
        <f>'Inventaire 1'!A19</f>
        <v>28</v>
      </c>
      <c r="B19" s="190">
        <f>'Inventaire 1'!B19+'Inventaire 2'!B19+'Inventaire 3'!B19</f>
        <v>5</v>
      </c>
      <c r="C19" s="190">
        <f>'Inventaire 1'!C19+'Inventaire 2'!C19+'Inventaire 3'!C19</f>
        <v>4</v>
      </c>
      <c r="D19" s="190">
        <f>'Inventaire 1'!D19+'Inventaire 2'!D19+'Inventaire 3'!D19</f>
        <v>3</v>
      </c>
      <c r="E19" s="190">
        <f>'Inventaire 1'!E19+'Inventaire 2'!E19+'Inventaire 3'!E19</f>
        <v>0</v>
      </c>
      <c r="F19" s="190">
        <f>'Inventaire 1'!F19+'Inventaire 2'!F19+'Inventaire 3'!F19</f>
        <v>0</v>
      </c>
      <c r="G19" s="190">
        <f>'Inventaire 1'!G19+'Inventaire 2'!G19+'Inventaire 3'!G19</f>
        <v>0</v>
      </c>
      <c r="H19" s="116">
        <v>0.6</v>
      </c>
      <c r="I19" s="190">
        <f>'Inventaire 1'!I19+'Inventaire 2'!I19+'Inventaire 3'!I19</f>
        <v>3</v>
      </c>
      <c r="J19" s="190">
        <f>'Inventaire 1'!J19+'Inventaire 2'!J19+'Inventaire 3'!J19</f>
        <v>2.4</v>
      </c>
      <c r="K19" s="190">
        <f>'Inventaire 1'!K19+'Inventaire 2'!K19+'Inventaire 3'!K19</f>
        <v>1.7999999999999998</v>
      </c>
      <c r="L19" s="190">
        <f>'Inventaire 1'!L19+'Inventaire 2'!L19+'Inventaire 3'!L19</f>
        <v>0</v>
      </c>
      <c r="M19" s="190">
        <f>'Inventaire 1'!M19+'Inventaire 2'!M19+'Inventaire 3'!M19</f>
        <v>0</v>
      </c>
      <c r="N19" s="190">
        <f>'Inventaire 1'!N19+'Inventaire 2'!N19+'Inventaire 3'!N19</f>
        <v>0</v>
      </c>
      <c r="O19" s="377">
        <f t="shared" si="1"/>
        <v>28</v>
      </c>
      <c r="P19" s="73"/>
      <c r="T19" s="8"/>
    </row>
    <row r="20" spans="1:20">
      <c r="A20" s="374">
        <f>'Inventaire 1'!A20</f>
        <v>30</v>
      </c>
      <c r="B20" s="190">
        <f>'Inventaire 1'!B20+'Inventaire 2'!B20+'Inventaire 3'!B20</f>
        <v>1</v>
      </c>
      <c r="C20" s="190">
        <f>'Inventaire 1'!C20+'Inventaire 2'!C20+'Inventaire 3'!C20</f>
        <v>3</v>
      </c>
      <c r="D20" s="190">
        <f>'Inventaire 1'!D20+'Inventaire 2'!D20+'Inventaire 3'!D20</f>
        <v>3</v>
      </c>
      <c r="E20" s="190">
        <f>'Inventaire 1'!E20+'Inventaire 2'!E20+'Inventaire 3'!E20</f>
        <v>0</v>
      </c>
      <c r="F20" s="190">
        <f>'Inventaire 1'!F20+'Inventaire 2'!F20+'Inventaire 3'!F20</f>
        <v>0</v>
      </c>
      <c r="G20" s="190">
        <f>'Inventaire 1'!G20+'Inventaire 2'!G20+'Inventaire 3'!G20</f>
        <v>0</v>
      </c>
      <c r="H20" s="116">
        <v>0.7</v>
      </c>
      <c r="I20" s="190">
        <f>'Inventaire 1'!I20+'Inventaire 2'!I20+'Inventaire 3'!I20</f>
        <v>0.7</v>
      </c>
      <c r="J20" s="190">
        <f>'Inventaire 1'!J20+'Inventaire 2'!J20+'Inventaire 3'!J20</f>
        <v>2.0999999999999996</v>
      </c>
      <c r="K20" s="190">
        <f>'Inventaire 1'!K20+'Inventaire 2'!K20+'Inventaire 3'!K20</f>
        <v>2.0999999999999996</v>
      </c>
      <c r="L20" s="190">
        <f>'Inventaire 1'!L20+'Inventaire 2'!L20+'Inventaire 3'!L20</f>
        <v>0</v>
      </c>
      <c r="M20" s="190">
        <f>'Inventaire 1'!M20+'Inventaire 2'!M20+'Inventaire 3'!M20</f>
        <v>0</v>
      </c>
      <c r="N20" s="190">
        <f>'Inventaire 1'!N20+'Inventaire 2'!N20+'Inventaire 3'!N20</f>
        <v>0</v>
      </c>
      <c r="O20" s="377">
        <f t="shared" si="1"/>
        <v>30</v>
      </c>
      <c r="P20" s="73"/>
    </row>
    <row r="21" spans="1:20">
      <c r="A21" s="374">
        <f>'Inventaire 1'!A21</f>
        <v>32</v>
      </c>
      <c r="B21" s="190">
        <f>'Inventaire 1'!B21+'Inventaire 2'!B21+'Inventaire 3'!B21</f>
        <v>0</v>
      </c>
      <c r="C21" s="190">
        <f>'Inventaire 1'!C21+'Inventaire 2'!C21+'Inventaire 3'!C21</f>
        <v>1</v>
      </c>
      <c r="D21" s="190">
        <f>'Inventaire 1'!D21+'Inventaire 2'!D21+'Inventaire 3'!D21</f>
        <v>2</v>
      </c>
      <c r="E21" s="190">
        <f>'Inventaire 1'!E21+'Inventaire 2'!E21+'Inventaire 3'!E21</f>
        <v>0</v>
      </c>
      <c r="F21" s="190">
        <f>'Inventaire 1'!F21+'Inventaire 2'!F21+'Inventaire 3'!F21</f>
        <v>0</v>
      </c>
      <c r="G21" s="190">
        <f>'Inventaire 1'!G21+'Inventaire 2'!G21+'Inventaire 3'!G21</f>
        <v>0</v>
      </c>
      <c r="H21" s="116">
        <v>0.8</v>
      </c>
      <c r="I21" s="190">
        <f>'Inventaire 1'!I21+'Inventaire 2'!I21+'Inventaire 3'!I21</f>
        <v>0</v>
      </c>
      <c r="J21" s="190">
        <f>'Inventaire 1'!J21+'Inventaire 2'!J21+'Inventaire 3'!J21</f>
        <v>0.8</v>
      </c>
      <c r="K21" s="190">
        <f>'Inventaire 1'!K21+'Inventaire 2'!K21+'Inventaire 3'!K21</f>
        <v>1.6</v>
      </c>
      <c r="L21" s="190">
        <f>'Inventaire 1'!L21+'Inventaire 2'!L21+'Inventaire 3'!L21</f>
        <v>0</v>
      </c>
      <c r="M21" s="190">
        <f>'Inventaire 1'!M21+'Inventaire 2'!M21+'Inventaire 3'!M21</f>
        <v>0</v>
      </c>
      <c r="N21" s="190">
        <f>'Inventaire 1'!N21+'Inventaire 2'!N21+'Inventaire 3'!N21</f>
        <v>0</v>
      </c>
      <c r="O21" s="377">
        <f t="shared" si="1"/>
        <v>32</v>
      </c>
      <c r="P21" s="73"/>
    </row>
    <row r="22" spans="1:20">
      <c r="A22" s="374">
        <f>'Inventaire 1'!A22</f>
        <v>34</v>
      </c>
      <c r="B22" s="190">
        <f>'Inventaire 1'!B22+'Inventaire 2'!B22+'Inventaire 3'!B22</f>
        <v>3</v>
      </c>
      <c r="C22" s="190">
        <f>'Inventaire 1'!C22+'Inventaire 2'!C22+'Inventaire 3'!C22</f>
        <v>2</v>
      </c>
      <c r="D22" s="190">
        <f>'Inventaire 1'!D22+'Inventaire 2'!D22+'Inventaire 3'!D22</f>
        <v>4</v>
      </c>
      <c r="E22" s="190">
        <f>'Inventaire 1'!E22+'Inventaire 2'!E22+'Inventaire 3'!E22</f>
        <v>0</v>
      </c>
      <c r="F22" s="190">
        <f>'Inventaire 1'!F22+'Inventaire 2'!F22+'Inventaire 3'!F22</f>
        <v>0</v>
      </c>
      <c r="G22" s="190">
        <f>'Inventaire 1'!G22+'Inventaire 2'!G22+'Inventaire 3'!G22</f>
        <v>0</v>
      </c>
      <c r="H22" s="116">
        <v>0.95</v>
      </c>
      <c r="I22" s="190">
        <f>'Inventaire 1'!I22+'Inventaire 2'!I22+'Inventaire 3'!I22</f>
        <v>2.8499999999999996</v>
      </c>
      <c r="J22" s="190">
        <f>'Inventaire 1'!J22+'Inventaire 2'!J22+'Inventaire 3'!J22</f>
        <v>1.9</v>
      </c>
      <c r="K22" s="190">
        <f>'Inventaire 1'!K22+'Inventaire 2'!K22+'Inventaire 3'!K22</f>
        <v>3.8</v>
      </c>
      <c r="L22" s="190">
        <f>'Inventaire 1'!L22+'Inventaire 2'!L22+'Inventaire 3'!L22</f>
        <v>0</v>
      </c>
      <c r="M22" s="190">
        <f>'Inventaire 1'!M22+'Inventaire 2'!M22+'Inventaire 3'!M22</f>
        <v>0</v>
      </c>
      <c r="N22" s="190">
        <f>'Inventaire 1'!N22+'Inventaire 2'!N22+'Inventaire 3'!N22</f>
        <v>0</v>
      </c>
      <c r="O22" s="377">
        <f t="shared" si="1"/>
        <v>34</v>
      </c>
      <c r="P22" s="73"/>
    </row>
    <row r="23" spans="1:20">
      <c r="A23" s="374">
        <f>'Inventaire 1'!A23</f>
        <v>36</v>
      </c>
      <c r="B23" s="190">
        <f>'Inventaire 1'!B23+'Inventaire 2'!B23+'Inventaire 3'!B23</f>
        <v>4</v>
      </c>
      <c r="C23" s="190">
        <f>'Inventaire 1'!C23+'Inventaire 2'!C23+'Inventaire 3'!C23</f>
        <v>7</v>
      </c>
      <c r="D23" s="190">
        <f>'Inventaire 1'!D23+'Inventaire 2'!D23+'Inventaire 3'!D23</f>
        <v>3</v>
      </c>
      <c r="E23" s="190">
        <f>'Inventaire 1'!E23+'Inventaire 2'!E23+'Inventaire 3'!E23</f>
        <v>0</v>
      </c>
      <c r="F23" s="190">
        <f>'Inventaire 1'!F23+'Inventaire 2'!F23+'Inventaire 3'!F23</f>
        <v>0</v>
      </c>
      <c r="G23" s="190">
        <f>'Inventaire 1'!G23+'Inventaire 2'!G23+'Inventaire 3'!G23</f>
        <v>0</v>
      </c>
      <c r="H23" s="116">
        <v>1.1000000000000001</v>
      </c>
      <c r="I23" s="190">
        <f>'Inventaire 1'!I23+'Inventaire 2'!I23+'Inventaire 3'!I23</f>
        <v>4.4000000000000004</v>
      </c>
      <c r="J23" s="190">
        <f>'Inventaire 1'!J23+'Inventaire 2'!J23+'Inventaire 3'!J23</f>
        <v>7.7000000000000011</v>
      </c>
      <c r="K23" s="190">
        <f>'Inventaire 1'!K23+'Inventaire 2'!K23+'Inventaire 3'!K23</f>
        <v>3.3000000000000003</v>
      </c>
      <c r="L23" s="190">
        <f>'Inventaire 1'!L23+'Inventaire 2'!L23+'Inventaire 3'!L23</f>
        <v>0</v>
      </c>
      <c r="M23" s="190">
        <f>'Inventaire 1'!M23+'Inventaire 2'!M23+'Inventaire 3'!M23</f>
        <v>0</v>
      </c>
      <c r="N23" s="190">
        <f>'Inventaire 1'!N23+'Inventaire 2'!N23+'Inventaire 3'!N23</f>
        <v>0</v>
      </c>
      <c r="O23" s="377">
        <f t="shared" si="1"/>
        <v>36</v>
      </c>
      <c r="P23" s="73"/>
    </row>
    <row r="24" spans="1:20">
      <c r="A24" s="374">
        <f>'Inventaire 1'!A24</f>
        <v>38</v>
      </c>
      <c r="B24" s="190">
        <f>'Inventaire 1'!B24+'Inventaire 2'!B24+'Inventaire 3'!B24</f>
        <v>6</v>
      </c>
      <c r="C24" s="190">
        <f>'Inventaire 1'!C24+'Inventaire 2'!C24+'Inventaire 3'!C24</f>
        <v>2</v>
      </c>
      <c r="D24" s="190">
        <f>'Inventaire 1'!D24+'Inventaire 2'!D24+'Inventaire 3'!D24</f>
        <v>2</v>
      </c>
      <c r="E24" s="190">
        <f>'Inventaire 1'!E24+'Inventaire 2'!E24+'Inventaire 3'!E24</f>
        <v>0</v>
      </c>
      <c r="F24" s="190">
        <f>'Inventaire 1'!F24+'Inventaire 2'!F24+'Inventaire 3'!F24</f>
        <v>0</v>
      </c>
      <c r="G24" s="190">
        <f>'Inventaire 1'!G24+'Inventaire 2'!G24+'Inventaire 3'!G24</f>
        <v>0</v>
      </c>
      <c r="H24" s="116">
        <v>1.25</v>
      </c>
      <c r="I24" s="190">
        <f>'Inventaire 1'!I24+'Inventaire 2'!I24+'Inventaire 3'!I24</f>
        <v>7.5</v>
      </c>
      <c r="J24" s="190">
        <f>'Inventaire 1'!J24+'Inventaire 2'!J24+'Inventaire 3'!J24</f>
        <v>2.5</v>
      </c>
      <c r="K24" s="190">
        <f>'Inventaire 1'!K24+'Inventaire 2'!K24+'Inventaire 3'!K24</f>
        <v>2.5</v>
      </c>
      <c r="L24" s="190">
        <f>'Inventaire 1'!L24+'Inventaire 2'!L24+'Inventaire 3'!L24</f>
        <v>0</v>
      </c>
      <c r="M24" s="190">
        <f>'Inventaire 1'!M24+'Inventaire 2'!M24+'Inventaire 3'!M24</f>
        <v>0</v>
      </c>
      <c r="N24" s="190">
        <f>'Inventaire 1'!N24+'Inventaire 2'!N24+'Inventaire 3'!N24</f>
        <v>0</v>
      </c>
      <c r="O24" s="377">
        <f t="shared" si="1"/>
        <v>38</v>
      </c>
      <c r="P24" s="73"/>
    </row>
    <row r="25" spans="1:20">
      <c r="A25" s="374">
        <f>'Inventaire 1'!A25</f>
        <v>40</v>
      </c>
      <c r="B25" s="190">
        <f>'Inventaire 1'!B25+'Inventaire 2'!B25+'Inventaire 3'!B25</f>
        <v>4</v>
      </c>
      <c r="C25" s="190">
        <f>'Inventaire 1'!C25+'Inventaire 2'!C25+'Inventaire 3'!C25</f>
        <v>7</v>
      </c>
      <c r="D25" s="190">
        <f>'Inventaire 1'!D25+'Inventaire 2'!D25+'Inventaire 3'!D25</f>
        <v>2</v>
      </c>
      <c r="E25" s="190">
        <f>'Inventaire 1'!E25+'Inventaire 2'!E25+'Inventaire 3'!E25</f>
        <v>0</v>
      </c>
      <c r="F25" s="190">
        <f>'Inventaire 1'!F25+'Inventaire 2'!F25+'Inventaire 3'!F25</f>
        <v>0</v>
      </c>
      <c r="G25" s="190">
        <f>'Inventaire 1'!G25+'Inventaire 2'!G25+'Inventaire 3'!G25</f>
        <v>0</v>
      </c>
      <c r="H25" s="116">
        <v>1.4</v>
      </c>
      <c r="I25" s="190">
        <f>'Inventaire 1'!I25+'Inventaire 2'!I25+'Inventaire 3'!I25</f>
        <v>5.6</v>
      </c>
      <c r="J25" s="190">
        <f>'Inventaire 1'!J25+'Inventaire 2'!J25+'Inventaire 3'!J25</f>
        <v>9.7999999999999989</v>
      </c>
      <c r="K25" s="190">
        <f>'Inventaire 1'!K25+'Inventaire 2'!K25+'Inventaire 3'!K25</f>
        <v>2.8</v>
      </c>
      <c r="L25" s="190">
        <f>'Inventaire 1'!L25+'Inventaire 2'!L25+'Inventaire 3'!L25</f>
        <v>0</v>
      </c>
      <c r="M25" s="190">
        <f>'Inventaire 1'!M25+'Inventaire 2'!M25+'Inventaire 3'!M25</f>
        <v>0</v>
      </c>
      <c r="N25" s="190">
        <f>'Inventaire 1'!N25+'Inventaire 2'!N25+'Inventaire 3'!N25</f>
        <v>0</v>
      </c>
      <c r="O25" s="377">
        <f t="shared" si="1"/>
        <v>40</v>
      </c>
      <c r="P25" s="73"/>
    </row>
    <row r="26" spans="1:20">
      <c r="A26" s="374">
        <f>'Inventaire 1'!A26</f>
        <v>42</v>
      </c>
      <c r="B26" s="190">
        <f>'Inventaire 1'!B26+'Inventaire 2'!B26+'Inventaire 3'!B26</f>
        <v>7</v>
      </c>
      <c r="C26" s="190">
        <f>'Inventaire 1'!C26+'Inventaire 2'!C26+'Inventaire 3'!C26</f>
        <v>0</v>
      </c>
      <c r="D26" s="190">
        <f>'Inventaire 1'!D26+'Inventaire 2'!D26+'Inventaire 3'!D26</f>
        <v>2</v>
      </c>
      <c r="E26" s="190">
        <f>'Inventaire 1'!E26+'Inventaire 2'!E26+'Inventaire 3'!E26</f>
        <v>0</v>
      </c>
      <c r="F26" s="190">
        <f>'Inventaire 1'!F26+'Inventaire 2'!F26+'Inventaire 3'!F26</f>
        <v>0</v>
      </c>
      <c r="G26" s="190">
        <f>'Inventaire 1'!G26+'Inventaire 2'!G26+'Inventaire 3'!G26</f>
        <v>0</v>
      </c>
      <c r="H26" s="116">
        <v>1.6</v>
      </c>
      <c r="I26" s="190">
        <f>'Inventaire 1'!I26+'Inventaire 2'!I26+'Inventaire 3'!I26</f>
        <v>11.200000000000001</v>
      </c>
      <c r="J26" s="190">
        <f>'Inventaire 1'!J26+'Inventaire 2'!J26+'Inventaire 3'!J26</f>
        <v>0</v>
      </c>
      <c r="K26" s="190">
        <f>'Inventaire 1'!K26+'Inventaire 2'!K26+'Inventaire 3'!K26</f>
        <v>3.2</v>
      </c>
      <c r="L26" s="190">
        <f>'Inventaire 1'!L26+'Inventaire 2'!L26+'Inventaire 3'!L26</f>
        <v>0</v>
      </c>
      <c r="M26" s="190">
        <f>'Inventaire 1'!M26+'Inventaire 2'!M26+'Inventaire 3'!M26</f>
        <v>0</v>
      </c>
      <c r="N26" s="190">
        <f>'Inventaire 1'!N26+'Inventaire 2'!N26+'Inventaire 3'!N26</f>
        <v>0</v>
      </c>
      <c r="O26" s="377">
        <f t="shared" si="1"/>
        <v>42</v>
      </c>
      <c r="P26" s="73"/>
    </row>
    <row r="27" spans="1:20">
      <c r="A27" s="374">
        <f>'Inventaire 1'!A27</f>
        <v>44</v>
      </c>
      <c r="B27" s="190">
        <f>'Inventaire 1'!B27+'Inventaire 2'!B27+'Inventaire 3'!B27</f>
        <v>5</v>
      </c>
      <c r="C27" s="190">
        <f>'Inventaire 1'!C27+'Inventaire 2'!C27+'Inventaire 3'!C27</f>
        <v>0</v>
      </c>
      <c r="D27" s="190">
        <f>'Inventaire 1'!D27+'Inventaire 2'!D27+'Inventaire 3'!D27</f>
        <v>1</v>
      </c>
      <c r="E27" s="190">
        <f>'Inventaire 1'!E27+'Inventaire 2'!E27+'Inventaire 3'!E27</f>
        <v>0</v>
      </c>
      <c r="F27" s="190">
        <f>'Inventaire 1'!F27+'Inventaire 2'!F27+'Inventaire 3'!F27</f>
        <v>0</v>
      </c>
      <c r="G27" s="190">
        <f>'Inventaire 1'!G27+'Inventaire 2'!G27+'Inventaire 3'!G27</f>
        <v>0</v>
      </c>
      <c r="H27" s="116">
        <v>1.8</v>
      </c>
      <c r="I27" s="190">
        <f>'Inventaire 1'!I27+'Inventaire 2'!I27+'Inventaire 3'!I27</f>
        <v>9</v>
      </c>
      <c r="J27" s="190">
        <f>'Inventaire 1'!J27+'Inventaire 2'!J27+'Inventaire 3'!J27</f>
        <v>0</v>
      </c>
      <c r="K27" s="190">
        <f>'Inventaire 1'!K27+'Inventaire 2'!K27+'Inventaire 3'!K27</f>
        <v>1.8</v>
      </c>
      <c r="L27" s="190">
        <f>'Inventaire 1'!L27+'Inventaire 2'!L27+'Inventaire 3'!L27</f>
        <v>0</v>
      </c>
      <c r="M27" s="190">
        <f>'Inventaire 1'!M27+'Inventaire 2'!M27+'Inventaire 3'!M27</f>
        <v>0</v>
      </c>
      <c r="N27" s="190">
        <f>'Inventaire 1'!N27+'Inventaire 2'!N27+'Inventaire 3'!N27</f>
        <v>0</v>
      </c>
      <c r="O27" s="377">
        <f t="shared" si="1"/>
        <v>44</v>
      </c>
      <c r="P27" s="73"/>
    </row>
    <row r="28" spans="1:20">
      <c r="A28" s="374">
        <f>'Inventaire 1'!A28</f>
        <v>46</v>
      </c>
      <c r="B28" s="190">
        <f>'Inventaire 1'!B28+'Inventaire 2'!B28+'Inventaire 3'!B28</f>
        <v>3</v>
      </c>
      <c r="C28" s="190">
        <f>'Inventaire 1'!C28+'Inventaire 2'!C28+'Inventaire 3'!C28</f>
        <v>3</v>
      </c>
      <c r="D28" s="190">
        <f>'Inventaire 1'!D28+'Inventaire 2'!D28+'Inventaire 3'!D28</f>
        <v>0</v>
      </c>
      <c r="E28" s="190">
        <f>'Inventaire 1'!E28+'Inventaire 2'!E28+'Inventaire 3'!E28</f>
        <v>0</v>
      </c>
      <c r="F28" s="190">
        <f>'Inventaire 1'!F28+'Inventaire 2'!F28+'Inventaire 3'!F28</f>
        <v>0</v>
      </c>
      <c r="G28" s="190">
        <f>'Inventaire 1'!G28+'Inventaire 2'!G28+'Inventaire 3'!G28</f>
        <v>0</v>
      </c>
      <c r="H28" s="116">
        <v>2</v>
      </c>
      <c r="I28" s="190">
        <f>'Inventaire 1'!I28+'Inventaire 2'!I28+'Inventaire 3'!I28</f>
        <v>6</v>
      </c>
      <c r="J28" s="190">
        <f>'Inventaire 1'!J28+'Inventaire 2'!J28+'Inventaire 3'!J28</f>
        <v>6</v>
      </c>
      <c r="K28" s="190">
        <f>'Inventaire 1'!K28+'Inventaire 2'!K28+'Inventaire 3'!K28</f>
        <v>0</v>
      </c>
      <c r="L28" s="190">
        <f>'Inventaire 1'!L28+'Inventaire 2'!L28+'Inventaire 3'!L28</f>
        <v>0</v>
      </c>
      <c r="M28" s="190">
        <f>'Inventaire 1'!M28+'Inventaire 2'!M28+'Inventaire 3'!M28</f>
        <v>0</v>
      </c>
      <c r="N28" s="190">
        <f>'Inventaire 1'!N28+'Inventaire 2'!N28+'Inventaire 3'!N28</f>
        <v>0</v>
      </c>
      <c r="O28" s="377">
        <f t="shared" si="1"/>
        <v>46</v>
      </c>
      <c r="P28" s="73"/>
    </row>
    <row r="29" spans="1:20">
      <c r="A29" s="374">
        <f>'Inventaire 1'!A29</f>
        <v>48</v>
      </c>
      <c r="B29" s="190">
        <f>'Inventaire 1'!B29+'Inventaire 2'!B29+'Inventaire 3'!B29</f>
        <v>4</v>
      </c>
      <c r="C29" s="190">
        <f>'Inventaire 1'!C29+'Inventaire 2'!C29+'Inventaire 3'!C29</f>
        <v>2</v>
      </c>
      <c r="D29" s="190">
        <f>'Inventaire 1'!D29+'Inventaire 2'!D29+'Inventaire 3'!D29</f>
        <v>0</v>
      </c>
      <c r="E29" s="190">
        <f>'Inventaire 1'!E29+'Inventaire 2'!E29+'Inventaire 3'!E29</f>
        <v>0</v>
      </c>
      <c r="F29" s="190">
        <f>'Inventaire 1'!F29+'Inventaire 2'!F29+'Inventaire 3'!F29</f>
        <v>0</v>
      </c>
      <c r="G29" s="190">
        <f>'Inventaire 1'!G29+'Inventaire 2'!G29+'Inventaire 3'!G29</f>
        <v>0</v>
      </c>
      <c r="H29" s="116">
        <v>2.2000000000000002</v>
      </c>
      <c r="I29" s="190">
        <f>'Inventaire 1'!I29+'Inventaire 2'!I29+'Inventaire 3'!I29</f>
        <v>8.9250000000000007</v>
      </c>
      <c r="J29" s="190">
        <f>'Inventaire 1'!J29+'Inventaire 2'!J29+'Inventaire 3'!J29</f>
        <v>4.4000000000000004</v>
      </c>
      <c r="K29" s="190">
        <f>'Inventaire 1'!K29+'Inventaire 2'!K29+'Inventaire 3'!K29</f>
        <v>0</v>
      </c>
      <c r="L29" s="190">
        <f>'Inventaire 1'!L29+'Inventaire 2'!L29+'Inventaire 3'!L29</f>
        <v>0</v>
      </c>
      <c r="M29" s="190">
        <f>'Inventaire 1'!M29+'Inventaire 2'!M29+'Inventaire 3'!M29</f>
        <v>0</v>
      </c>
      <c r="N29" s="190">
        <f>'Inventaire 1'!N29+'Inventaire 2'!N29+'Inventaire 3'!N29</f>
        <v>0</v>
      </c>
      <c r="O29" s="377">
        <f t="shared" si="1"/>
        <v>48</v>
      </c>
      <c r="P29" s="73"/>
    </row>
    <row r="30" spans="1:20">
      <c r="A30" s="374">
        <f>'Inventaire 1'!A30</f>
        <v>50</v>
      </c>
      <c r="B30" s="190">
        <f>'Inventaire 1'!B30+'Inventaire 2'!B30+'Inventaire 3'!B30</f>
        <v>1</v>
      </c>
      <c r="C30" s="190">
        <f>'Inventaire 1'!C30+'Inventaire 2'!C30+'Inventaire 3'!C30</f>
        <v>1</v>
      </c>
      <c r="D30" s="190">
        <f>'Inventaire 1'!D30+'Inventaire 2'!D30+'Inventaire 3'!D30</f>
        <v>1</v>
      </c>
      <c r="E30" s="190">
        <f>'Inventaire 1'!E30+'Inventaire 2'!E30+'Inventaire 3'!E30</f>
        <v>0</v>
      </c>
      <c r="F30" s="190">
        <f>'Inventaire 1'!F30+'Inventaire 2'!F30+'Inventaire 3'!F30</f>
        <v>0</v>
      </c>
      <c r="G30" s="190">
        <f>'Inventaire 1'!G30+'Inventaire 2'!G30+'Inventaire 3'!G30</f>
        <v>0</v>
      </c>
      <c r="H30" s="116">
        <v>2.4</v>
      </c>
      <c r="I30" s="190">
        <f>'Inventaire 1'!I30+'Inventaire 2'!I30+'Inventaire 3'!I30</f>
        <v>2.4</v>
      </c>
      <c r="J30" s="190">
        <f>'Inventaire 1'!J30+'Inventaire 2'!J30+'Inventaire 3'!J30</f>
        <v>2.4</v>
      </c>
      <c r="K30" s="190">
        <f>'Inventaire 1'!K30+'Inventaire 2'!K30+'Inventaire 3'!K30</f>
        <v>2.4</v>
      </c>
      <c r="L30" s="190">
        <f>'Inventaire 1'!L30+'Inventaire 2'!L30+'Inventaire 3'!L30</f>
        <v>0</v>
      </c>
      <c r="M30" s="190">
        <f>'Inventaire 1'!M30+'Inventaire 2'!M30+'Inventaire 3'!M30</f>
        <v>0</v>
      </c>
      <c r="N30" s="190">
        <f>'Inventaire 1'!N30+'Inventaire 2'!N30+'Inventaire 3'!N30</f>
        <v>0</v>
      </c>
      <c r="O30" s="377">
        <f t="shared" si="1"/>
        <v>50</v>
      </c>
      <c r="P30" s="73"/>
    </row>
    <row r="31" spans="1:20">
      <c r="A31" s="374">
        <f>'Inventaire 1'!A31</f>
        <v>52</v>
      </c>
      <c r="B31" s="190">
        <f>'Inventaire 1'!B31+'Inventaire 2'!B31+'Inventaire 3'!B31</f>
        <v>1</v>
      </c>
      <c r="C31" s="190">
        <f>'Inventaire 1'!C31+'Inventaire 2'!C31+'Inventaire 3'!C31</f>
        <v>0</v>
      </c>
      <c r="D31" s="190">
        <f>'Inventaire 1'!D31+'Inventaire 2'!D31+'Inventaire 3'!D31</f>
        <v>0</v>
      </c>
      <c r="E31" s="190">
        <f>'Inventaire 1'!E31+'Inventaire 2'!E31+'Inventaire 3'!E31</f>
        <v>0</v>
      </c>
      <c r="F31" s="190">
        <f>'Inventaire 1'!F31+'Inventaire 2'!F31+'Inventaire 3'!F31</f>
        <v>0</v>
      </c>
      <c r="G31" s="190">
        <f>'Inventaire 1'!G31+'Inventaire 2'!G31+'Inventaire 3'!G31</f>
        <v>0</v>
      </c>
      <c r="H31" s="116">
        <v>2.6</v>
      </c>
      <c r="I31" s="190">
        <f>'Inventaire 1'!I31+'Inventaire 2'!I31+'Inventaire 3'!I31</f>
        <v>2.6</v>
      </c>
      <c r="J31" s="190">
        <f>'Inventaire 1'!J31+'Inventaire 2'!J31+'Inventaire 3'!J31</f>
        <v>0</v>
      </c>
      <c r="K31" s="190">
        <f>'Inventaire 1'!K31+'Inventaire 2'!K31+'Inventaire 3'!K31</f>
        <v>0</v>
      </c>
      <c r="L31" s="190">
        <f>'Inventaire 1'!L31+'Inventaire 2'!L31+'Inventaire 3'!L31</f>
        <v>0</v>
      </c>
      <c r="M31" s="190">
        <f>'Inventaire 1'!M31+'Inventaire 2'!M31+'Inventaire 3'!M31</f>
        <v>0</v>
      </c>
      <c r="N31" s="190">
        <f>'Inventaire 1'!N31+'Inventaire 2'!N31+'Inventaire 3'!N31</f>
        <v>0</v>
      </c>
      <c r="O31" s="377">
        <f t="shared" si="1"/>
        <v>52</v>
      </c>
      <c r="P31" s="73"/>
    </row>
    <row r="32" spans="1:20">
      <c r="A32" s="374">
        <f>'Inventaire 1'!A32</f>
        <v>54</v>
      </c>
      <c r="B32" s="190">
        <f>'Inventaire 1'!B32+'Inventaire 2'!B32+'Inventaire 3'!B32</f>
        <v>1</v>
      </c>
      <c r="C32" s="190">
        <f>'Inventaire 1'!C32+'Inventaire 2'!C32+'Inventaire 3'!C32</f>
        <v>1</v>
      </c>
      <c r="D32" s="190">
        <f>'Inventaire 1'!D32+'Inventaire 2'!D32+'Inventaire 3'!D32</f>
        <v>2</v>
      </c>
      <c r="E32" s="190">
        <f>'Inventaire 1'!E32+'Inventaire 2'!E32+'Inventaire 3'!E32</f>
        <v>0</v>
      </c>
      <c r="F32" s="190">
        <f>'Inventaire 1'!F32+'Inventaire 2'!F32+'Inventaire 3'!F32</f>
        <v>0</v>
      </c>
      <c r="G32" s="190">
        <f>'Inventaire 1'!G32+'Inventaire 2'!G32+'Inventaire 3'!G32</f>
        <v>0</v>
      </c>
      <c r="H32" s="116">
        <v>2.85</v>
      </c>
      <c r="I32" s="190">
        <f>'Inventaire 1'!I32+'Inventaire 2'!I32+'Inventaire 3'!I32</f>
        <v>2.85</v>
      </c>
      <c r="J32" s="190">
        <f>'Inventaire 1'!J32+'Inventaire 2'!J32+'Inventaire 3'!J32</f>
        <v>2.85</v>
      </c>
      <c r="K32" s="190">
        <f>'Inventaire 1'!K32+'Inventaire 2'!K32+'Inventaire 3'!K32</f>
        <v>5.7</v>
      </c>
      <c r="L32" s="190">
        <f>'Inventaire 1'!L32+'Inventaire 2'!L32+'Inventaire 3'!L32</f>
        <v>0</v>
      </c>
      <c r="M32" s="190">
        <f>'Inventaire 1'!M32+'Inventaire 2'!M32+'Inventaire 3'!M32</f>
        <v>0</v>
      </c>
      <c r="N32" s="190">
        <f>'Inventaire 1'!N32+'Inventaire 2'!N32+'Inventaire 3'!N32</f>
        <v>0</v>
      </c>
      <c r="O32" s="377">
        <f t="shared" si="1"/>
        <v>54</v>
      </c>
      <c r="P32" s="73"/>
    </row>
    <row r="33" spans="1:22">
      <c r="A33" s="374">
        <f>'Inventaire 1'!A33</f>
        <v>56</v>
      </c>
      <c r="B33" s="190">
        <f>'Inventaire 1'!B33+'Inventaire 2'!B33+'Inventaire 3'!B33</f>
        <v>0</v>
      </c>
      <c r="C33" s="190">
        <f>'Inventaire 1'!C33+'Inventaire 2'!C33+'Inventaire 3'!C33</f>
        <v>0</v>
      </c>
      <c r="D33" s="190">
        <f>'Inventaire 1'!D33+'Inventaire 2'!D33+'Inventaire 3'!D33</f>
        <v>0</v>
      </c>
      <c r="E33" s="190">
        <f>'Inventaire 1'!E33+'Inventaire 2'!E33+'Inventaire 3'!E33</f>
        <v>0</v>
      </c>
      <c r="F33" s="190">
        <f>'Inventaire 1'!F33+'Inventaire 2'!F33+'Inventaire 3'!F33</f>
        <v>0</v>
      </c>
      <c r="G33" s="190">
        <f>'Inventaire 1'!G33+'Inventaire 2'!G33+'Inventaire 3'!G33</f>
        <v>0</v>
      </c>
      <c r="H33" s="116">
        <v>3.1</v>
      </c>
      <c r="I33" s="190">
        <f>'Inventaire 1'!I33+'Inventaire 2'!I33+'Inventaire 3'!I33</f>
        <v>0</v>
      </c>
      <c r="J33" s="190">
        <f>'Inventaire 1'!J33+'Inventaire 2'!J33+'Inventaire 3'!J33</f>
        <v>0</v>
      </c>
      <c r="K33" s="190">
        <f>'Inventaire 1'!K33+'Inventaire 2'!K33+'Inventaire 3'!K33</f>
        <v>0</v>
      </c>
      <c r="L33" s="190">
        <f>'Inventaire 1'!L33+'Inventaire 2'!L33+'Inventaire 3'!L33</f>
        <v>0</v>
      </c>
      <c r="M33" s="190">
        <f>'Inventaire 1'!M33+'Inventaire 2'!M33+'Inventaire 3'!M33</f>
        <v>0</v>
      </c>
      <c r="N33" s="190">
        <f>'Inventaire 1'!N33+'Inventaire 2'!N33+'Inventaire 3'!N33</f>
        <v>0</v>
      </c>
      <c r="O33" s="377">
        <f t="shared" si="1"/>
        <v>56</v>
      </c>
      <c r="P33" s="73"/>
    </row>
    <row r="34" spans="1:22">
      <c r="A34" s="374">
        <f>'Inventaire 1'!A34</f>
        <v>58</v>
      </c>
      <c r="B34" s="190">
        <f>'Inventaire 1'!B34+'Inventaire 2'!B34+'Inventaire 3'!B34</f>
        <v>2</v>
      </c>
      <c r="C34" s="190">
        <f>'Inventaire 1'!C34+'Inventaire 2'!C34+'Inventaire 3'!C34</f>
        <v>0</v>
      </c>
      <c r="D34" s="190">
        <f>'Inventaire 1'!D34+'Inventaire 2'!D34+'Inventaire 3'!D34</f>
        <v>0</v>
      </c>
      <c r="E34" s="190">
        <f>'Inventaire 1'!E34+'Inventaire 2'!E34+'Inventaire 3'!E34</f>
        <v>0</v>
      </c>
      <c r="F34" s="190">
        <f>'Inventaire 1'!F34+'Inventaire 2'!F34+'Inventaire 3'!F34</f>
        <v>0</v>
      </c>
      <c r="G34" s="190">
        <f>'Inventaire 1'!G34+'Inventaire 2'!G34+'Inventaire 3'!G34</f>
        <v>0</v>
      </c>
      <c r="H34" s="116">
        <v>3.35</v>
      </c>
      <c r="I34" s="190">
        <f>'Inventaire 1'!I34+'Inventaire 2'!I34+'Inventaire 3'!I34</f>
        <v>6.7</v>
      </c>
      <c r="J34" s="190">
        <f>'Inventaire 1'!J34+'Inventaire 2'!J34+'Inventaire 3'!J34</f>
        <v>0</v>
      </c>
      <c r="K34" s="190">
        <f>'Inventaire 1'!K34+'Inventaire 2'!K34+'Inventaire 3'!K34</f>
        <v>0</v>
      </c>
      <c r="L34" s="190">
        <f>'Inventaire 1'!L34+'Inventaire 2'!L34+'Inventaire 3'!L34</f>
        <v>0</v>
      </c>
      <c r="M34" s="190">
        <f>'Inventaire 1'!M34+'Inventaire 2'!M34+'Inventaire 3'!M34</f>
        <v>0</v>
      </c>
      <c r="N34" s="190">
        <f>'Inventaire 1'!N34+'Inventaire 2'!N34+'Inventaire 3'!N34</f>
        <v>0</v>
      </c>
      <c r="O34" s="377">
        <f t="shared" si="1"/>
        <v>58</v>
      </c>
      <c r="P34" s="76"/>
    </row>
    <row r="35" spans="1:22">
      <c r="A35" s="374">
        <f>'Inventaire 1'!A35</f>
        <v>60</v>
      </c>
      <c r="B35" s="190">
        <f>'Inventaire 1'!B35+'Inventaire 2'!B35+'Inventaire 3'!B35</f>
        <v>0</v>
      </c>
      <c r="C35" s="190">
        <f>'Inventaire 1'!C35+'Inventaire 2'!C35+'Inventaire 3'!C35</f>
        <v>0</v>
      </c>
      <c r="D35" s="190">
        <f>'Inventaire 1'!D35+'Inventaire 2'!D35+'Inventaire 3'!D35</f>
        <v>0</v>
      </c>
      <c r="E35" s="190">
        <f>'Inventaire 1'!E35+'Inventaire 2'!E35+'Inventaire 3'!E35</f>
        <v>0</v>
      </c>
      <c r="F35" s="190">
        <f>'Inventaire 1'!F35+'Inventaire 2'!F35+'Inventaire 3'!F35</f>
        <v>0</v>
      </c>
      <c r="G35" s="190">
        <f>'Inventaire 1'!G35+'Inventaire 2'!G35+'Inventaire 3'!G35</f>
        <v>0</v>
      </c>
      <c r="H35" s="116">
        <v>3.6</v>
      </c>
      <c r="I35" s="190">
        <f>'Inventaire 1'!I35+'Inventaire 2'!I35+'Inventaire 3'!I35</f>
        <v>0</v>
      </c>
      <c r="J35" s="190">
        <f>'Inventaire 1'!J35+'Inventaire 2'!J35+'Inventaire 3'!J35</f>
        <v>0</v>
      </c>
      <c r="K35" s="190">
        <f>'Inventaire 1'!K35+'Inventaire 2'!K35+'Inventaire 3'!K35</f>
        <v>0</v>
      </c>
      <c r="L35" s="190">
        <f>'Inventaire 1'!L35+'Inventaire 2'!L35+'Inventaire 3'!L35</f>
        <v>0</v>
      </c>
      <c r="M35" s="190">
        <f>'Inventaire 1'!M35+'Inventaire 2'!M35+'Inventaire 3'!M35</f>
        <v>0</v>
      </c>
      <c r="N35" s="190">
        <f>'Inventaire 1'!N35+'Inventaire 2'!N35+'Inventaire 3'!N35</f>
        <v>0</v>
      </c>
      <c r="O35" s="377">
        <f t="shared" si="1"/>
        <v>60</v>
      </c>
      <c r="P35" s="73"/>
    </row>
    <row r="36" spans="1:22">
      <c r="A36" s="374">
        <f>'Inventaire 1'!A36</f>
        <v>62</v>
      </c>
      <c r="B36" s="190">
        <f>'Inventaire 1'!B36+'Inventaire 2'!B36+'Inventaire 3'!B36</f>
        <v>0</v>
      </c>
      <c r="C36" s="190">
        <f>'Inventaire 1'!C36+'Inventaire 2'!C36+'Inventaire 3'!C36</f>
        <v>0</v>
      </c>
      <c r="D36" s="190">
        <f>'Inventaire 1'!D36+'Inventaire 2'!D36+'Inventaire 3'!D36</f>
        <v>0</v>
      </c>
      <c r="E36" s="190">
        <f>'Inventaire 1'!E36+'Inventaire 2'!E36+'Inventaire 3'!E36</f>
        <v>0</v>
      </c>
      <c r="F36" s="190">
        <f>'Inventaire 1'!F36+'Inventaire 2'!F36+'Inventaire 3'!F36</f>
        <v>0</v>
      </c>
      <c r="G36" s="190">
        <f>'Inventaire 1'!G36+'Inventaire 2'!G36+'Inventaire 3'!G36</f>
        <v>0</v>
      </c>
      <c r="H36" s="116">
        <v>3.85</v>
      </c>
      <c r="I36" s="190">
        <f>'Inventaire 1'!I36+'Inventaire 2'!I36+'Inventaire 3'!I36</f>
        <v>0</v>
      </c>
      <c r="J36" s="190">
        <f>'Inventaire 1'!J36+'Inventaire 2'!J36+'Inventaire 3'!J36</f>
        <v>0</v>
      </c>
      <c r="K36" s="190">
        <f>'Inventaire 1'!K36+'Inventaire 2'!K36+'Inventaire 3'!K36</f>
        <v>0</v>
      </c>
      <c r="L36" s="190">
        <f>'Inventaire 1'!L36+'Inventaire 2'!L36+'Inventaire 3'!L36</f>
        <v>0</v>
      </c>
      <c r="M36" s="190">
        <f>'Inventaire 1'!M36+'Inventaire 2'!M36+'Inventaire 3'!M36</f>
        <v>0</v>
      </c>
      <c r="N36" s="190">
        <f>'Inventaire 1'!N36+'Inventaire 2'!N36+'Inventaire 3'!N36</f>
        <v>0</v>
      </c>
      <c r="O36" s="377">
        <f t="shared" si="1"/>
        <v>62</v>
      </c>
      <c r="P36" s="73"/>
    </row>
    <row r="37" spans="1:22">
      <c r="A37" s="374">
        <f>'Inventaire 1'!A37</f>
        <v>64</v>
      </c>
      <c r="B37" s="190">
        <f>'Inventaire 1'!B37+'Inventaire 2'!B37+'Inventaire 3'!B37</f>
        <v>1</v>
      </c>
      <c r="C37" s="190">
        <f>'Inventaire 1'!C37+'Inventaire 2'!C37+'Inventaire 3'!C37</f>
        <v>0</v>
      </c>
      <c r="D37" s="190">
        <f>'Inventaire 1'!D37+'Inventaire 2'!D37+'Inventaire 3'!D37</f>
        <v>0</v>
      </c>
      <c r="E37" s="190">
        <f>'Inventaire 1'!E37+'Inventaire 2'!E37+'Inventaire 3'!E37</f>
        <v>0</v>
      </c>
      <c r="F37" s="190">
        <f>'Inventaire 1'!F37+'Inventaire 2'!F37+'Inventaire 3'!F37</f>
        <v>0</v>
      </c>
      <c r="G37" s="190">
        <f>'Inventaire 1'!G37+'Inventaire 2'!G37+'Inventaire 3'!G37</f>
        <v>0</v>
      </c>
      <c r="H37" s="116">
        <v>4.1500000000000004</v>
      </c>
      <c r="I37" s="190">
        <f>'Inventaire 1'!I37+'Inventaire 2'!I37+'Inventaire 3'!I37</f>
        <v>4.4250000000000007</v>
      </c>
      <c r="J37" s="190">
        <f>'Inventaire 1'!J37+'Inventaire 2'!J37+'Inventaire 3'!J37</f>
        <v>0</v>
      </c>
      <c r="K37" s="190">
        <f>'Inventaire 1'!K37+'Inventaire 2'!K37+'Inventaire 3'!K37</f>
        <v>0</v>
      </c>
      <c r="L37" s="190">
        <f>'Inventaire 1'!L37+'Inventaire 2'!L37+'Inventaire 3'!L37</f>
        <v>0</v>
      </c>
      <c r="M37" s="190">
        <f>'Inventaire 1'!M37+'Inventaire 2'!M37+'Inventaire 3'!M37</f>
        <v>0</v>
      </c>
      <c r="N37" s="190">
        <f>'Inventaire 1'!N37+'Inventaire 2'!N37+'Inventaire 3'!N37</f>
        <v>0</v>
      </c>
      <c r="O37" s="377">
        <f t="shared" si="1"/>
        <v>64</v>
      </c>
      <c r="P37" s="73"/>
    </row>
    <row r="38" spans="1:22">
      <c r="A38" s="374">
        <f>'Inventaire 1'!A38</f>
        <v>66</v>
      </c>
      <c r="B38" s="190">
        <f>'Inventaire 1'!B38+'Inventaire 2'!B38+'Inventaire 3'!B38</f>
        <v>0</v>
      </c>
      <c r="C38" s="190">
        <f>'Inventaire 1'!C38+'Inventaire 2'!C38+'Inventaire 3'!C38</f>
        <v>0</v>
      </c>
      <c r="D38" s="190">
        <f>'Inventaire 1'!D38+'Inventaire 2'!D38+'Inventaire 3'!D38</f>
        <v>1</v>
      </c>
      <c r="E38" s="190">
        <f>'Inventaire 1'!E38+'Inventaire 2'!E38+'Inventaire 3'!E38</f>
        <v>0</v>
      </c>
      <c r="F38" s="190">
        <f>'Inventaire 1'!F38+'Inventaire 2'!F38+'Inventaire 3'!F38</f>
        <v>0</v>
      </c>
      <c r="G38" s="190">
        <f>'Inventaire 1'!G38+'Inventaire 2'!G38+'Inventaire 3'!G38</f>
        <v>0</v>
      </c>
      <c r="H38" s="116">
        <v>4.45</v>
      </c>
      <c r="I38" s="190">
        <f>'Inventaire 1'!I38+'Inventaire 2'!I38+'Inventaire 3'!I38</f>
        <v>0</v>
      </c>
      <c r="J38" s="190">
        <f>'Inventaire 1'!J38+'Inventaire 2'!J38+'Inventaire 3'!J38</f>
        <v>0</v>
      </c>
      <c r="K38" s="190">
        <f>'Inventaire 1'!K38+'Inventaire 2'!K38+'Inventaire 3'!K38</f>
        <v>4.45</v>
      </c>
      <c r="L38" s="190">
        <f>'Inventaire 1'!L38+'Inventaire 2'!L38+'Inventaire 3'!L38</f>
        <v>0</v>
      </c>
      <c r="M38" s="190">
        <f>'Inventaire 1'!M38+'Inventaire 2'!M38+'Inventaire 3'!M38</f>
        <v>0</v>
      </c>
      <c r="N38" s="190">
        <f>'Inventaire 1'!N38+'Inventaire 2'!N38+'Inventaire 3'!N38</f>
        <v>0</v>
      </c>
      <c r="O38" s="377">
        <f t="shared" si="1"/>
        <v>66</v>
      </c>
      <c r="P38" s="149"/>
      <c r="Q38" s="149"/>
      <c r="R38" s="346"/>
      <c r="S38" s="149"/>
      <c r="T38" s="149"/>
      <c r="U38" s="149"/>
      <c r="V38" s="149"/>
    </row>
    <row r="39" spans="1:22">
      <c r="A39" s="374">
        <f>'Inventaire 1'!A39</f>
        <v>68</v>
      </c>
      <c r="B39" s="190">
        <f>'Inventaire 1'!B39+'Inventaire 2'!B39+'Inventaire 3'!B39</f>
        <v>0</v>
      </c>
      <c r="C39" s="190">
        <f>'Inventaire 1'!C39+'Inventaire 2'!C39+'Inventaire 3'!C39</f>
        <v>0</v>
      </c>
      <c r="D39" s="190">
        <f>'Inventaire 1'!D39+'Inventaire 2'!D39+'Inventaire 3'!D39</f>
        <v>1</v>
      </c>
      <c r="E39" s="190">
        <f>'Inventaire 1'!E39+'Inventaire 2'!E39+'Inventaire 3'!E39</f>
        <v>0</v>
      </c>
      <c r="F39" s="190">
        <f>'Inventaire 1'!F39+'Inventaire 2'!F39+'Inventaire 3'!F39</f>
        <v>0</v>
      </c>
      <c r="G39" s="190">
        <f>'Inventaire 1'!G39+'Inventaire 2'!G39+'Inventaire 3'!G39</f>
        <v>0</v>
      </c>
      <c r="H39" s="116">
        <v>4.75</v>
      </c>
      <c r="I39" s="190">
        <f>'Inventaire 1'!I39+'Inventaire 2'!I39+'Inventaire 3'!I39</f>
        <v>0</v>
      </c>
      <c r="J39" s="190">
        <f>'Inventaire 1'!J39+'Inventaire 2'!J39+'Inventaire 3'!J39</f>
        <v>0</v>
      </c>
      <c r="K39" s="190">
        <f>'Inventaire 1'!K39+'Inventaire 2'!K39+'Inventaire 3'!K39</f>
        <v>4.75</v>
      </c>
      <c r="L39" s="190">
        <f>'Inventaire 1'!L39+'Inventaire 2'!L39+'Inventaire 3'!L39</f>
        <v>0</v>
      </c>
      <c r="M39" s="190">
        <f>'Inventaire 1'!M39+'Inventaire 2'!M39+'Inventaire 3'!M39</f>
        <v>0</v>
      </c>
      <c r="N39" s="190">
        <f>'Inventaire 1'!N39+'Inventaire 2'!N39+'Inventaire 3'!N39</f>
        <v>0</v>
      </c>
      <c r="O39" s="377">
        <f t="shared" si="1"/>
        <v>68</v>
      </c>
      <c r="P39" s="149"/>
      <c r="Q39" s="149"/>
      <c r="R39" s="346"/>
      <c r="S39" s="149"/>
      <c r="T39" s="149"/>
      <c r="U39" s="149"/>
      <c r="V39" s="149"/>
    </row>
    <row r="40" spans="1:22">
      <c r="A40" s="374">
        <f>'Inventaire 1'!A40</f>
        <v>70</v>
      </c>
      <c r="B40" s="190">
        <f>'Inventaire 1'!B40+'Inventaire 2'!B40+'Inventaire 3'!B40</f>
        <v>0</v>
      </c>
      <c r="C40" s="190">
        <f>'Inventaire 1'!C40+'Inventaire 2'!C40+'Inventaire 3'!C40</f>
        <v>0</v>
      </c>
      <c r="D40" s="190">
        <f>'Inventaire 1'!D40+'Inventaire 2'!D40+'Inventaire 3'!D40</f>
        <v>0</v>
      </c>
      <c r="E40" s="190">
        <f>'Inventaire 1'!E40+'Inventaire 2'!E40+'Inventaire 3'!E40</f>
        <v>0</v>
      </c>
      <c r="F40" s="190">
        <f>'Inventaire 1'!F40+'Inventaire 2'!F40+'Inventaire 3'!F40</f>
        <v>0</v>
      </c>
      <c r="G40" s="190">
        <f>'Inventaire 1'!G40+'Inventaire 2'!G40+'Inventaire 3'!G40</f>
        <v>0</v>
      </c>
      <c r="H40" s="116">
        <v>5.05</v>
      </c>
      <c r="I40" s="190">
        <f>'Inventaire 1'!I40+'Inventaire 2'!I40+'Inventaire 3'!I40</f>
        <v>0</v>
      </c>
      <c r="J40" s="190">
        <f>'Inventaire 1'!J40+'Inventaire 2'!J40+'Inventaire 3'!J40</f>
        <v>0</v>
      </c>
      <c r="K40" s="190">
        <f>'Inventaire 1'!K40+'Inventaire 2'!K40+'Inventaire 3'!K40</f>
        <v>0</v>
      </c>
      <c r="L40" s="190">
        <f>'Inventaire 1'!L40+'Inventaire 2'!L40+'Inventaire 3'!L40</f>
        <v>0</v>
      </c>
      <c r="M40" s="190">
        <f>'Inventaire 1'!M40+'Inventaire 2'!M40+'Inventaire 3'!M40</f>
        <v>0</v>
      </c>
      <c r="N40" s="190">
        <f>'Inventaire 1'!N40+'Inventaire 2'!N40+'Inventaire 3'!N40</f>
        <v>0</v>
      </c>
      <c r="O40" s="377">
        <f t="shared" si="1"/>
        <v>70</v>
      </c>
      <c r="P40" s="73"/>
      <c r="Q40" s="73"/>
      <c r="R40" s="347"/>
      <c r="S40" s="73"/>
      <c r="T40" s="73"/>
      <c r="U40" s="73"/>
      <c r="V40" s="73"/>
    </row>
    <row r="41" spans="1:22">
      <c r="A41" s="374">
        <f>'Inventaire 1'!A41</f>
        <v>72</v>
      </c>
      <c r="B41" s="190">
        <f>'Inventaire 1'!B41+'Inventaire 2'!B41+'Inventaire 3'!B41</f>
        <v>0</v>
      </c>
      <c r="C41" s="190">
        <f>'Inventaire 1'!C41+'Inventaire 2'!C41+'Inventaire 3'!C41</f>
        <v>0</v>
      </c>
      <c r="D41" s="190">
        <f>'Inventaire 1'!D41+'Inventaire 2'!D41+'Inventaire 3'!D41</f>
        <v>0</v>
      </c>
      <c r="E41" s="190">
        <f>'Inventaire 1'!E41+'Inventaire 2'!E41+'Inventaire 3'!E41</f>
        <v>0</v>
      </c>
      <c r="F41" s="190">
        <f>'Inventaire 1'!F41+'Inventaire 2'!F41+'Inventaire 3'!F41</f>
        <v>0</v>
      </c>
      <c r="G41" s="190">
        <f>'Inventaire 1'!G41+'Inventaire 2'!G41+'Inventaire 3'!G41</f>
        <v>0</v>
      </c>
      <c r="H41" s="116">
        <v>5.4</v>
      </c>
      <c r="I41" s="190">
        <f>'Inventaire 1'!I41+'Inventaire 2'!I41+'Inventaire 3'!I41</f>
        <v>0</v>
      </c>
      <c r="J41" s="190">
        <f>'Inventaire 1'!J41+'Inventaire 2'!J41+'Inventaire 3'!J41</f>
        <v>0</v>
      </c>
      <c r="K41" s="190">
        <f>'Inventaire 1'!K41+'Inventaire 2'!K41+'Inventaire 3'!K41</f>
        <v>0</v>
      </c>
      <c r="L41" s="190">
        <f>'Inventaire 1'!L41+'Inventaire 2'!L41+'Inventaire 3'!L41</f>
        <v>0</v>
      </c>
      <c r="M41" s="190">
        <f>'Inventaire 1'!M41+'Inventaire 2'!M41+'Inventaire 3'!M41</f>
        <v>0</v>
      </c>
      <c r="N41" s="190">
        <f>'Inventaire 1'!N41+'Inventaire 2'!N41+'Inventaire 3'!N41</f>
        <v>0</v>
      </c>
      <c r="O41" s="377">
        <f t="shared" si="1"/>
        <v>72</v>
      </c>
      <c r="P41" s="73"/>
    </row>
    <row r="42" spans="1:22">
      <c r="A42" s="374">
        <f>'Inventaire 1'!A42</f>
        <v>74</v>
      </c>
      <c r="B42" s="190">
        <f>'Inventaire 1'!B42+'Inventaire 2'!B42+'Inventaire 3'!B42</f>
        <v>0</v>
      </c>
      <c r="C42" s="190">
        <f>'Inventaire 1'!C42+'Inventaire 2'!C42+'Inventaire 3'!C42</f>
        <v>0</v>
      </c>
      <c r="D42" s="190">
        <f>'Inventaire 1'!D42+'Inventaire 2'!D42+'Inventaire 3'!D42</f>
        <v>0</v>
      </c>
      <c r="E42" s="190">
        <f>'Inventaire 1'!E42+'Inventaire 2'!E42+'Inventaire 3'!E42</f>
        <v>0</v>
      </c>
      <c r="F42" s="190">
        <f>'Inventaire 1'!F42+'Inventaire 2'!F42+'Inventaire 3'!F42</f>
        <v>0</v>
      </c>
      <c r="G42" s="190">
        <f>'Inventaire 1'!G42+'Inventaire 2'!G42+'Inventaire 3'!G42</f>
        <v>0</v>
      </c>
      <c r="H42" s="116">
        <v>5.75</v>
      </c>
      <c r="I42" s="190">
        <f>'Inventaire 1'!I42+'Inventaire 2'!I42+'Inventaire 3'!I42</f>
        <v>0</v>
      </c>
      <c r="J42" s="190">
        <f>'Inventaire 1'!J42+'Inventaire 2'!J42+'Inventaire 3'!J42</f>
        <v>0</v>
      </c>
      <c r="K42" s="190">
        <f>'Inventaire 1'!K42+'Inventaire 2'!K42+'Inventaire 3'!K42</f>
        <v>0</v>
      </c>
      <c r="L42" s="190">
        <f>'Inventaire 1'!L42+'Inventaire 2'!L42+'Inventaire 3'!L42</f>
        <v>0</v>
      </c>
      <c r="M42" s="190">
        <f>'Inventaire 1'!M42+'Inventaire 2'!M42+'Inventaire 3'!M42</f>
        <v>0</v>
      </c>
      <c r="N42" s="190">
        <f>'Inventaire 1'!N42+'Inventaire 2'!N42+'Inventaire 3'!N42</f>
        <v>0</v>
      </c>
      <c r="O42" s="377">
        <f t="shared" si="1"/>
        <v>74</v>
      </c>
      <c r="P42" s="348"/>
      <c r="Q42" s="73"/>
      <c r="R42" s="347"/>
      <c r="S42" s="73"/>
      <c r="T42" s="73"/>
      <c r="U42" s="73"/>
      <c r="V42" s="73"/>
    </row>
    <row r="43" spans="1:22">
      <c r="A43" s="374">
        <f>'Inventaire 1'!A43</f>
        <v>76</v>
      </c>
      <c r="B43" s="190">
        <f>'Inventaire 1'!B43+'Inventaire 2'!B43+'Inventaire 3'!B43</f>
        <v>0</v>
      </c>
      <c r="C43" s="190">
        <f>'Inventaire 1'!C43+'Inventaire 2'!C43+'Inventaire 3'!C43</f>
        <v>1</v>
      </c>
      <c r="D43" s="190">
        <f>'Inventaire 1'!D43+'Inventaire 2'!D43+'Inventaire 3'!D43</f>
        <v>0</v>
      </c>
      <c r="E43" s="190">
        <f>'Inventaire 1'!E43+'Inventaire 2'!E43+'Inventaire 3'!E43</f>
        <v>0</v>
      </c>
      <c r="F43" s="190">
        <f>'Inventaire 1'!F43+'Inventaire 2'!F43+'Inventaire 3'!F43</f>
        <v>0</v>
      </c>
      <c r="G43" s="190">
        <f>'Inventaire 1'!G43+'Inventaire 2'!G43+'Inventaire 3'!G43</f>
        <v>0</v>
      </c>
      <c r="H43" s="116">
        <v>6.1</v>
      </c>
      <c r="I43" s="190">
        <f>'Inventaire 1'!I43+'Inventaire 2'!I43+'Inventaire 3'!I43</f>
        <v>0</v>
      </c>
      <c r="J43" s="190">
        <f>'Inventaire 1'!J43+'Inventaire 2'!J43+'Inventaire 3'!J43</f>
        <v>6.1</v>
      </c>
      <c r="K43" s="190">
        <f>'Inventaire 1'!K43+'Inventaire 2'!K43+'Inventaire 3'!K43</f>
        <v>0</v>
      </c>
      <c r="L43" s="190">
        <f>'Inventaire 1'!L43+'Inventaire 2'!L43+'Inventaire 3'!L43</f>
        <v>0</v>
      </c>
      <c r="M43" s="190">
        <f>'Inventaire 1'!M43+'Inventaire 2'!M43+'Inventaire 3'!M43</f>
        <v>0</v>
      </c>
      <c r="N43" s="190">
        <f>'Inventaire 1'!N43+'Inventaire 2'!N43+'Inventaire 3'!N43</f>
        <v>0</v>
      </c>
      <c r="O43" s="377">
        <f t="shared" si="1"/>
        <v>76</v>
      </c>
      <c r="P43" s="73"/>
      <c r="Q43" s="73"/>
      <c r="R43" s="347"/>
      <c r="S43" s="73"/>
      <c r="T43" s="73"/>
      <c r="U43" s="73"/>
      <c r="V43" s="73"/>
    </row>
    <row r="44" spans="1:22">
      <c r="A44" s="374">
        <f>'Inventaire 1'!A44</f>
        <v>78</v>
      </c>
      <c r="B44" s="190">
        <f>'Inventaire 1'!B44+'Inventaire 2'!B44+'Inventaire 3'!B44</f>
        <v>0</v>
      </c>
      <c r="C44" s="190">
        <f>'Inventaire 1'!C44+'Inventaire 2'!C44+'Inventaire 3'!C44</f>
        <v>0</v>
      </c>
      <c r="D44" s="190">
        <f>'Inventaire 1'!D44+'Inventaire 2'!D44+'Inventaire 3'!D44</f>
        <v>0</v>
      </c>
      <c r="E44" s="190">
        <f>'Inventaire 1'!E44+'Inventaire 2'!E44+'Inventaire 3'!E44</f>
        <v>0</v>
      </c>
      <c r="F44" s="190">
        <f>'Inventaire 1'!F44+'Inventaire 2'!F44+'Inventaire 3'!F44</f>
        <v>0</v>
      </c>
      <c r="G44" s="190">
        <f>'Inventaire 1'!G44+'Inventaire 2'!G44+'Inventaire 3'!G44</f>
        <v>0</v>
      </c>
      <c r="H44" s="116">
        <v>6.45</v>
      </c>
      <c r="I44" s="190">
        <f>'Inventaire 1'!I44+'Inventaire 2'!I44+'Inventaire 3'!I44</f>
        <v>0</v>
      </c>
      <c r="J44" s="190">
        <f>'Inventaire 1'!J44+'Inventaire 2'!J44+'Inventaire 3'!J44</f>
        <v>0</v>
      </c>
      <c r="K44" s="190">
        <f>'Inventaire 1'!K44+'Inventaire 2'!K44+'Inventaire 3'!K44</f>
        <v>0</v>
      </c>
      <c r="L44" s="190">
        <f>'Inventaire 1'!L44+'Inventaire 2'!L44+'Inventaire 3'!L44</f>
        <v>0</v>
      </c>
      <c r="M44" s="190">
        <f>'Inventaire 1'!M44+'Inventaire 2'!M44+'Inventaire 3'!M44</f>
        <v>0</v>
      </c>
      <c r="N44" s="190">
        <f>'Inventaire 1'!N44+'Inventaire 2'!N44+'Inventaire 3'!N44</f>
        <v>0</v>
      </c>
      <c r="O44" s="377">
        <f t="shared" si="1"/>
        <v>78</v>
      </c>
      <c r="P44" s="73"/>
      <c r="Q44" s="73"/>
      <c r="R44" s="347"/>
      <c r="S44" s="73"/>
      <c r="T44" s="73"/>
      <c r="U44" s="73"/>
      <c r="V44" s="73"/>
    </row>
    <row r="45" spans="1:22">
      <c r="A45" s="374">
        <f>'Inventaire 1'!A45</f>
        <v>80</v>
      </c>
      <c r="B45" s="190">
        <f>'Inventaire 1'!B45+'Inventaire 2'!B45+'Inventaire 3'!B45</f>
        <v>0</v>
      </c>
      <c r="C45" s="190">
        <f>'Inventaire 1'!C45+'Inventaire 2'!C45+'Inventaire 3'!C45</f>
        <v>0</v>
      </c>
      <c r="D45" s="190">
        <f>'Inventaire 1'!D45+'Inventaire 2'!D45+'Inventaire 3'!D45</f>
        <v>0</v>
      </c>
      <c r="E45" s="190">
        <f>'Inventaire 1'!E45+'Inventaire 2'!E45+'Inventaire 3'!E45</f>
        <v>0</v>
      </c>
      <c r="F45" s="190">
        <f>'Inventaire 1'!F45+'Inventaire 2'!F45+'Inventaire 3'!F45</f>
        <v>0</v>
      </c>
      <c r="G45" s="190">
        <f>'Inventaire 1'!G45+'Inventaire 2'!G45+'Inventaire 3'!G45</f>
        <v>0</v>
      </c>
      <c r="H45" s="116">
        <v>6.8</v>
      </c>
      <c r="I45" s="190">
        <f>'Inventaire 1'!I45+'Inventaire 2'!I45+'Inventaire 3'!I45</f>
        <v>0</v>
      </c>
      <c r="J45" s="190">
        <f>'Inventaire 1'!J45+'Inventaire 2'!J45+'Inventaire 3'!J45</f>
        <v>0</v>
      </c>
      <c r="K45" s="190">
        <f>'Inventaire 1'!K45+'Inventaire 2'!K45+'Inventaire 3'!K45</f>
        <v>0</v>
      </c>
      <c r="L45" s="190">
        <f>'Inventaire 1'!L45+'Inventaire 2'!L45+'Inventaire 3'!L45</f>
        <v>0</v>
      </c>
      <c r="M45" s="190">
        <f>'Inventaire 1'!M45+'Inventaire 2'!M45+'Inventaire 3'!M45</f>
        <v>0</v>
      </c>
      <c r="N45" s="190">
        <f>'Inventaire 1'!N45+'Inventaire 2'!N45+'Inventaire 3'!N45</f>
        <v>0</v>
      </c>
      <c r="O45" s="377">
        <f t="shared" si="1"/>
        <v>80</v>
      </c>
      <c r="P45" s="73"/>
      <c r="Q45" s="73"/>
      <c r="R45" s="347"/>
      <c r="S45" s="73"/>
      <c r="T45" s="73"/>
      <c r="U45" s="73"/>
      <c r="V45" s="73"/>
    </row>
    <row r="46" spans="1:22" ht="4.5" customHeight="1" thickBot="1">
      <c r="A46" s="150"/>
      <c r="B46" s="189"/>
      <c r="C46" s="189"/>
      <c r="D46" s="189"/>
      <c r="E46" s="189"/>
      <c r="F46" s="189"/>
      <c r="G46" s="189"/>
      <c r="H46" s="152"/>
      <c r="I46" s="153"/>
      <c r="J46" s="153"/>
      <c r="K46" s="153"/>
      <c r="L46" s="153"/>
      <c r="M46" s="153"/>
      <c r="N46" s="153"/>
      <c r="O46" s="195"/>
      <c r="P46" s="73"/>
      <c r="Q46" s="73"/>
      <c r="R46" s="347"/>
      <c r="S46" s="73"/>
      <c r="T46" s="73"/>
      <c r="U46" s="73"/>
      <c r="V46" s="73"/>
    </row>
    <row r="47" spans="1:22">
      <c r="A47" s="149" t="s">
        <v>169</v>
      </c>
      <c r="B47" s="352">
        <f t="shared" ref="B47:G47" si="2">SUM(B18:B45)</f>
        <v>51</v>
      </c>
      <c r="C47" s="352">
        <f t="shared" si="2"/>
        <v>34</v>
      </c>
      <c r="D47" s="352">
        <f t="shared" si="2"/>
        <v>27</v>
      </c>
      <c r="E47" s="352">
        <f t="shared" si="2"/>
        <v>0</v>
      </c>
      <c r="F47" s="352">
        <f t="shared" si="2"/>
        <v>0</v>
      </c>
      <c r="G47" s="352">
        <f t="shared" si="2"/>
        <v>0</v>
      </c>
      <c r="H47" s="353" t="s">
        <v>462</v>
      </c>
      <c r="I47" s="354">
        <f t="shared" ref="I47:N47" si="3">SUM(I18:I45)</f>
        <v>79.75</v>
      </c>
      <c r="J47" s="354">
        <f t="shared" si="3"/>
        <v>48.949999999999996</v>
      </c>
      <c r="K47" s="354">
        <f t="shared" si="3"/>
        <v>40.200000000000003</v>
      </c>
      <c r="L47" s="354">
        <f t="shared" si="3"/>
        <v>0</v>
      </c>
      <c r="M47" s="354">
        <f t="shared" si="3"/>
        <v>0</v>
      </c>
      <c r="N47" s="354">
        <f t="shared" si="3"/>
        <v>0</v>
      </c>
      <c r="O47" s="157" t="s">
        <v>463</v>
      </c>
      <c r="P47" s="185">
        <f>(I47+N47)/(B47+F47)</f>
        <v>1.5637254901960784</v>
      </c>
      <c r="Q47" s="567" t="s">
        <v>464</v>
      </c>
      <c r="R47" s="158"/>
      <c r="S47" s="158"/>
      <c r="T47" s="158"/>
      <c r="U47" s="158"/>
      <c r="V47" s="158"/>
    </row>
    <row r="48" spans="1:22" ht="13.8" thickBot="1">
      <c r="A48" s="149" t="s">
        <v>170</v>
      </c>
      <c r="B48" s="153">
        <f t="shared" ref="B48:G48" si="4">SUM(B11:B15)</f>
        <v>13</v>
      </c>
      <c r="C48" s="153">
        <f t="shared" si="4"/>
        <v>13</v>
      </c>
      <c r="D48" s="153">
        <f t="shared" si="4"/>
        <v>21</v>
      </c>
      <c r="E48" s="153">
        <f t="shared" si="4"/>
        <v>0</v>
      </c>
      <c r="F48" s="153">
        <f t="shared" si="4"/>
        <v>0</v>
      </c>
      <c r="G48" s="153">
        <f t="shared" si="4"/>
        <v>0</v>
      </c>
      <c r="H48" s="151" t="s">
        <v>465</v>
      </c>
      <c r="I48" s="153">
        <f t="shared" ref="I48:N48" si="5">SUM(I11:I15)</f>
        <v>3.15</v>
      </c>
      <c r="J48" s="153">
        <f t="shared" si="5"/>
        <v>3.1500000000000004</v>
      </c>
      <c r="K48" s="153">
        <f t="shared" si="5"/>
        <v>5.5250000000000004</v>
      </c>
      <c r="L48" s="153">
        <f t="shared" si="5"/>
        <v>0</v>
      </c>
      <c r="M48" s="153">
        <f t="shared" si="5"/>
        <v>0</v>
      </c>
      <c r="N48" s="153">
        <f t="shared" si="5"/>
        <v>0</v>
      </c>
      <c r="O48" s="73" t="s">
        <v>463</v>
      </c>
      <c r="P48" s="185"/>
      <c r="Q48" s="567"/>
      <c r="R48" s="158"/>
      <c r="S48" s="158"/>
      <c r="T48" s="158"/>
      <c r="U48" s="158"/>
      <c r="V48" s="158"/>
    </row>
    <row r="49" spans="1:22" ht="13.8" thickBot="1">
      <c r="A49" s="149" t="s">
        <v>171</v>
      </c>
      <c r="B49" s="156">
        <f>SUM(B47:B48)</f>
        <v>64</v>
      </c>
      <c r="C49" s="156">
        <f t="shared" ref="C49:I49" si="6">SUM(C47:C48)</f>
        <v>47</v>
      </c>
      <c r="D49" s="156">
        <f t="shared" si="6"/>
        <v>48</v>
      </c>
      <c r="E49" s="156">
        <f t="shared" si="6"/>
        <v>0</v>
      </c>
      <c r="F49" s="156">
        <f t="shared" si="6"/>
        <v>0</v>
      </c>
      <c r="G49" s="156">
        <f t="shared" si="6"/>
        <v>0</v>
      </c>
      <c r="H49" s="357" t="s">
        <v>19</v>
      </c>
      <c r="I49" s="156">
        <f t="shared" si="6"/>
        <v>82.9</v>
      </c>
      <c r="J49" s="156">
        <f>SUM(J47:J48)</f>
        <v>52.099999999999994</v>
      </c>
      <c r="K49" s="156">
        <f>SUM(K47:K48)</f>
        <v>45.725000000000001</v>
      </c>
      <c r="L49" s="156">
        <f>SUM(L47:L48)</f>
        <v>0</v>
      </c>
      <c r="M49" s="156">
        <f>SUM(M47:M48)</f>
        <v>0</v>
      </c>
      <c r="N49" s="156">
        <f>SUM(N47:N48)</f>
        <v>0</v>
      </c>
      <c r="O49" s="73"/>
      <c r="P49" s="185"/>
      <c r="Q49" s="567"/>
      <c r="R49" s="158"/>
      <c r="S49" s="158"/>
      <c r="T49" s="158"/>
      <c r="U49" s="158"/>
      <c r="V49" s="158"/>
    </row>
    <row r="50" spans="1:22" ht="13.8" thickBot="1">
      <c r="A50" s="149" t="s">
        <v>171</v>
      </c>
      <c r="B50" s="552">
        <f>SUM(B49:G49)</f>
        <v>159</v>
      </c>
      <c r="C50" s="559"/>
      <c r="D50" s="559"/>
      <c r="E50" s="559"/>
      <c r="F50" s="559"/>
      <c r="G50" s="560"/>
      <c r="H50" s="108" t="s">
        <v>466</v>
      </c>
      <c r="I50" s="552">
        <f>SUM(I49:N49)</f>
        <v>180.72499999999999</v>
      </c>
      <c r="J50" s="559"/>
      <c r="K50" s="559"/>
      <c r="L50" s="559"/>
      <c r="M50" s="559"/>
      <c r="N50" s="560"/>
      <c r="O50" s="73" t="s">
        <v>463</v>
      </c>
      <c r="P50" s="185">
        <f>I50/B50</f>
        <v>1.1366352201257861</v>
      </c>
      <c r="Q50" s="567"/>
      <c r="R50" s="158"/>
      <c r="S50" s="158"/>
      <c r="T50" s="158"/>
      <c r="U50" s="158"/>
      <c r="V50" s="158"/>
    </row>
    <row r="51" spans="1:22" ht="18.75" customHeight="1" thickBot="1">
      <c r="A51" s="149" t="s">
        <v>172</v>
      </c>
      <c r="B51" s="358">
        <f t="shared" ref="B51:G51" si="7">100/$B99*B49</f>
        <v>14.349775784753364</v>
      </c>
      <c r="C51" s="359">
        <f t="shared" si="7"/>
        <v>10.538116591928251</v>
      </c>
      <c r="D51" s="359">
        <f t="shared" si="7"/>
        <v>10.762331838565023</v>
      </c>
      <c r="E51" s="359">
        <f t="shared" si="7"/>
        <v>0</v>
      </c>
      <c r="F51" s="359">
        <f t="shared" si="7"/>
        <v>0</v>
      </c>
      <c r="G51" s="360">
        <f t="shared" si="7"/>
        <v>0</v>
      </c>
      <c r="H51" s="361" t="s">
        <v>173</v>
      </c>
      <c r="I51" s="358">
        <f t="shared" ref="I51:N51" si="8">100/$I99*I49</f>
        <v>20.226912284982308</v>
      </c>
      <c r="J51" s="359">
        <f t="shared" si="8"/>
        <v>12.711967793095033</v>
      </c>
      <c r="K51" s="359">
        <f t="shared" si="8"/>
        <v>11.156520678296937</v>
      </c>
      <c r="L51" s="359">
        <f t="shared" si="8"/>
        <v>0</v>
      </c>
      <c r="M51" s="359">
        <f t="shared" si="8"/>
        <v>0</v>
      </c>
      <c r="N51" s="360">
        <f t="shared" si="8"/>
        <v>0</v>
      </c>
      <c r="O51" s="73"/>
      <c r="P51" s="185"/>
      <c r="Q51" s="349"/>
      <c r="R51" s="158"/>
      <c r="S51" s="158"/>
      <c r="T51" s="158"/>
      <c r="U51" s="158"/>
      <c r="V51" s="158"/>
    </row>
    <row r="52" spans="1:22">
      <c r="A52" s="149"/>
      <c r="B52" s="350"/>
      <c r="C52" s="350"/>
      <c r="D52" s="350"/>
      <c r="E52" s="350"/>
      <c r="F52" s="350"/>
      <c r="G52" s="350"/>
      <c r="H52" s="351"/>
      <c r="I52" s="350"/>
      <c r="J52" s="350"/>
      <c r="K52" s="350"/>
      <c r="L52" s="350"/>
      <c r="M52" s="350"/>
      <c r="N52" s="350"/>
      <c r="O52" s="73"/>
      <c r="P52" s="185"/>
      <c r="Q52" s="349"/>
      <c r="R52" s="158"/>
      <c r="S52" s="158"/>
      <c r="T52" s="158"/>
      <c r="U52" s="158"/>
      <c r="V52" s="158"/>
    </row>
    <row r="53" spans="1:22">
      <c r="A53" s="149"/>
      <c r="B53" s="350"/>
      <c r="C53" s="350"/>
      <c r="D53" s="350"/>
      <c r="E53" s="350"/>
      <c r="F53" s="350"/>
      <c r="G53" s="350"/>
      <c r="H53" s="351"/>
      <c r="I53" s="350"/>
      <c r="J53" s="350"/>
      <c r="K53" s="350"/>
      <c r="L53" s="350"/>
      <c r="M53" s="350"/>
      <c r="N53" s="350"/>
      <c r="O53" s="73"/>
      <c r="P53" s="185"/>
      <c r="Q53" s="349"/>
      <c r="R53" s="158"/>
      <c r="S53" s="158"/>
      <c r="T53" s="158"/>
      <c r="U53" s="158"/>
      <c r="V53" s="158"/>
    </row>
    <row r="54" spans="1:22" ht="6" customHeight="1" thickBot="1">
      <c r="P54" s="73"/>
      <c r="Q54" s="73"/>
      <c r="R54" s="347"/>
      <c r="S54" s="73"/>
      <c r="T54" s="73"/>
      <c r="U54" s="73"/>
      <c r="V54" s="73"/>
    </row>
    <row r="55" spans="1:22" ht="13.8" thickBot="1">
      <c r="B55" s="540" t="s">
        <v>467</v>
      </c>
      <c r="C55" s="541"/>
      <c r="D55" s="541"/>
      <c r="E55" s="541"/>
      <c r="F55" s="541"/>
      <c r="G55" s="542"/>
      <c r="H55" s="162"/>
      <c r="I55" s="540" t="s">
        <v>468</v>
      </c>
      <c r="J55" s="541"/>
      <c r="K55" s="541"/>
      <c r="L55" s="541"/>
      <c r="M55" s="541"/>
      <c r="N55" s="542"/>
      <c r="O55" s="73"/>
      <c r="P55" s="73"/>
      <c r="Q55" s="73"/>
      <c r="R55" s="347"/>
      <c r="S55" s="73"/>
      <c r="T55" s="73"/>
      <c r="U55" s="73"/>
      <c r="V55" s="73"/>
    </row>
    <row r="56" spans="1:22" ht="13.8" thickBot="1">
      <c r="A56" s="163" t="s">
        <v>446</v>
      </c>
      <c r="B56" s="184" t="str">
        <f>'Inventaire 1'!B55</f>
        <v>Hê</v>
      </c>
      <c r="C56" s="184" t="str">
        <f>'Inventaire 1'!C55</f>
        <v>Ers</v>
      </c>
      <c r="D56" s="184" t="str">
        <f>'Inventaire 1'!D55</f>
        <v>Frê</v>
      </c>
      <c r="E56" s="184" t="str">
        <f>'Inventaire 1'!E55</f>
        <v>Chêne</v>
      </c>
      <c r="F56" s="184" t="str">
        <f>'Inventaire 1'!F55</f>
        <v>Tilleul</v>
      </c>
      <c r="G56" s="184" t="str">
        <f>'Inventaire 1'!G55</f>
        <v>Aut.f</v>
      </c>
      <c r="H56" s="196"/>
      <c r="I56" s="184" t="str">
        <f t="shared" ref="I56:N56" si="9">B56</f>
        <v>Hê</v>
      </c>
      <c r="J56" s="184" t="str">
        <f t="shared" si="9"/>
        <v>Ers</v>
      </c>
      <c r="K56" s="184" t="str">
        <f t="shared" si="9"/>
        <v>Frê</v>
      </c>
      <c r="L56" s="184" t="str">
        <f t="shared" si="9"/>
        <v>Chêne</v>
      </c>
      <c r="M56" s="184" t="str">
        <f t="shared" si="9"/>
        <v>Tilleul</v>
      </c>
      <c r="N56" s="338" t="str">
        <f t="shared" si="9"/>
        <v>Aut.f</v>
      </c>
      <c r="O56" s="99" t="s">
        <v>446</v>
      </c>
      <c r="P56" s="73"/>
      <c r="Q56" s="73"/>
      <c r="R56" s="347"/>
      <c r="S56" s="73"/>
      <c r="T56" s="73"/>
      <c r="U56" s="73"/>
      <c r="V56" s="73"/>
    </row>
    <row r="57" spans="1:22" ht="3" customHeight="1">
      <c r="A57" s="106"/>
      <c r="B57" s="97"/>
      <c r="C57" s="97"/>
      <c r="D57" s="97"/>
      <c r="E57" s="97"/>
      <c r="F57" s="97"/>
      <c r="G57" s="97"/>
      <c r="H57" s="107"/>
      <c r="I57" s="97"/>
      <c r="J57" s="97"/>
      <c r="K57" s="97"/>
      <c r="L57" s="97"/>
      <c r="M57" s="97"/>
      <c r="N57" s="97"/>
      <c r="O57" s="380"/>
      <c r="P57" s="73"/>
      <c r="Q57" s="73"/>
      <c r="R57" s="347"/>
      <c r="S57" s="73"/>
      <c r="T57" s="73"/>
      <c r="U57" s="73"/>
      <c r="V57" s="73"/>
    </row>
    <row r="58" spans="1:22">
      <c r="A58" s="374">
        <f>'Inventaire 1'!A57</f>
        <v>16</v>
      </c>
      <c r="B58" s="190">
        <f>'Inventaire 1'!B57+'Inventaire 2'!B57+'Inventaire 3'!B57</f>
        <v>11</v>
      </c>
      <c r="C58" s="190">
        <f>'Inventaire 1'!C57+'Inventaire 2'!C57+'Inventaire 3'!C57</f>
        <v>1</v>
      </c>
      <c r="D58" s="190">
        <f>'Inventaire 1'!D57+'Inventaire 2'!D57+'Inventaire 3'!D57</f>
        <v>0</v>
      </c>
      <c r="E58" s="190">
        <f>'Inventaire 1'!E57+'Inventaire 2'!E57+'Inventaire 3'!E57</f>
        <v>0</v>
      </c>
      <c r="F58" s="190">
        <f>'Inventaire 1'!F57+'Inventaire 2'!F57+'Inventaire 3'!F57</f>
        <v>0</v>
      </c>
      <c r="G58" s="190">
        <f>'Inventaire 1'!G57+'Inventaire 2'!G57+'Inventaire 3'!G57</f>
        <v>0</v>
      </c>
      <c r="H58" s="116">
        <v>0.15</v>
      </c>
      <c r="I58" s="190">
        <f>'Inventaire 1'!I57+'Inventaire 2'!I57+'Inventaire 3'!I57</f>
        <v>1.65</v>
      </c>
      <c r="J58" s="190">
        <f>'Inventaire 1'!J57+'Inventaire 2'!J57+'Inventaire 3'!J57</f>
        <v>0.15</v>
      </c>
      <c r="K58" s="190">
        <f>'Inventaire 1'!K57+'Inventaire 2'!K57+'Inventaire 3'!K57</f>
        <v>0</v>
      </c>
      <c r="L58" s="190">
        <f>'Inventaire 1'!L57+'Inventaire 2'!L57+'Inventaire 3'!L57</f>
        <v>0</v>
      </c>
      <c r="M58" s="190">
        <f>'Inventaire 1'!M57+'Inventaire 2'!M57+'Inventaire 3'!M57</f>
        <v>0</v>
      </c>
      <c r="N58" s="190">
        <f>'Inventaire 1'!N57+'Inventaire 2'!N57+'Inventaire 3'!N57</f>
        <v>0</v>
      </c>
      <c r="O58" s="386">
        <f t="shared" ref="O58:O92" si="10">A58</f>
        <v>16</v>
      </c>
      <c r="P58" s="73"/>
      <c r="Q58" s="73"/>
      <c r="R58" s="347"/>
      <c r="S58" s="73"/>
      <c r="T58" s="73"/>
      <c r="U58" s="73"/>
      <c r="V58" s="73"/>
    </row>
    <row r="59" spans="1:22">
      <c r="A59" s="374">
        <f>'Inventaire 1'!A58</f>
        <v>18</v>
      </c>
      <c r="B59" s="190">
        <f>'Inventaire 1'!B58+'Inventaire 2'!B58+'Inventaire 3'!B58</f>
        <v>26</v>
      </c>
      <c r="C59" s="190">
        <f>'Inventaire 1'!C58+'Inventaire 2'!C58+'Inventaire 3'!C58</f>
        <v>1</v>
      </c>
      <c r="D59" s="190">
        <f>'Inventaire 1'!D58+'Inventaire 2'!D58+'Inventaire 3'!D58</f>
        <v>0</v>
      </c>
      <c r="E59" s="190">
        <f>'Inventaire 1'!E58+'Inventaire 2'!E58+'Inventaire 3'!E58</f>
        <v>0</v>
      </c>
      <c r="F59" s="190">
        <f>'Inventaire 1'!F58+'Inventaire 2'!F58+'Inventaire 3'!F58</f>
        <v>0</v>
      </c>
      <c r="G59" s="190">
        <f>'Inventaire 1'!G58+'Inventaire 2'!G58+'Inventaire 3'!G58</f>
        <v>0</v>
      </c>
      <c r="H59" s="122">
        <v>0.2</v>
      </c>
      <c r="I59" s="190">
        <f>'Inventaire 1'!I58+'Inventaire 2'!I58+'Inventaire 3'!I58</f>
        <v>5.5</v>
      </c>
      <c r="J59" s="190">
        <f>'Inventaire 1'!J58+'Inventaire 2'!J58+'Inventaire 3'!J58</f>
        <v>0.2</v>
      </c>
      <c r="K59" s="190">
        <f>'Inventaire 1'!K58+'Inventaire 2'!K58+'Inventaire 3'!K58</f>
        <v>0</v>
      </c>
      <c r="L59" s="190">
        <f>'Inventaire 1'!L58+'Inventaire 2'!L58+'Inventaire 3'!L58</f>
        <v>0</v>
      </c>
      <c r="M59" s="190">
        <f>'Inventaire 1'!M58+'Inventaire 2'!M58+'Inventaire 3'!M58</f>
        <v>0</v>
      </c>
      <c r="N59" s="190">
        <f>'Inventaire 1'!N58+'Inventaire 2'!N58+'Inventaire 3'!N58</f>
        <v>0</v>
      </c>
      <c r="O59" s="386">
        <f t="shared" si="10"/>
        <v>18</v>
      </c>
      <c r="P59" s="73"/>
      <c r="Q59" s="73"/>
      <c r="R59" s="347"/>
      <c r="S59" s="73"/>
      <c r="T59" s="73"/>
      <c r="U59" s="324"/>
      <c r="V59" s="73"/>
    </row>
    <row r="60" spans="1:22" ht="13.5" customHeight="1">
      <c r="A60" s="374">
        <f>'Inventaire 1'!A59</f>
        <v>20</v>
      </c>
      <c r="B60" s="190">
        <f>'Inventaire 1'!B59+'Inventaire 2'!B59+'Inventaire 3'!B59</f>
        <v>35</v>
      </c>
      <c r="C60" s="190">
        <f>'Inventaire 1'!C59+'Inventaire 2'!C59+'Inventaire 3'!C59</f>
        <v>1</v>
      </c>
      <c r="D60" s="190">
        <f>'Inventaire 1'!D59+'Inventaire 2'!D59+'Inventaire 3'!D59</f>
        <v>0</v>
      </c>
      <c r="E60" s="190">
        <f>'Inventaire 1'!E59+'Inventaire 2'!E59+'Inventaire 3'!E59</f>
        <v>0</v>
      </c>
      <c r="F60" s="190">
        <f>'Inventaire 1'!F59+'Inventaire 2'!F59+'Inventaire 3'!F59</f>
        <v>0</v>
      </c>
      <c r="G60" s="190">
        <f>'Inventaire 1'!G59+'Inventaire 2'!G59+'Inventaire 3'!G59</f>
        <v>0</v>
      </c>
      <c r="H60" s="116">
        <v>0.25</v>
      </c>
      <c r="I60" s="190">
        <f>'Inventaire 1'!I59+'Inventaire 2'!I59+'Inventaire 3'!I59</f>
        <v>9.125</v>
      </c>
      <c r="J60" s="190">
        <f>'Inventaire 1'!J59+'Inventaire 2'!J59+'Inventaire 3'!J59</f>
        <v>0.25</v>
      </c>
      <c r="K60" s="190">
        <f>'Inventaire 1'!K59+'Inventaire 2'!K59+'Inventaire 3'!K59</f>
        <v>0</v>
      </c>
      <c r="L60" s="190">
        <f>'Inventaire 1'!L59+'Inventaire 2'!L59+'Inventaire 3'!L59</f>
        <v>0</v>
      </c>
      <c r="M60" s="190">
        <f>'Inventaire 1'!M59+'Inventaire 2'!M59+'Inventaire 3'!M59</f>
        <v>0</v>
      </c>
      <c r="N60" s="190">
        <f>'Inventaire 1'!N59+'Inventaire 2'!N59+'Inventaire 3'!N59</f>
        <v>0</v>
      </c>
      <c r="O60" s="386">
        <f t="shared" si="10"/>
        <v>20</v>
      </c>
      <c r="P60" s="127"/>
      <c r="Q60" s="158"/>
      <c r="R60" s="158"/>
      <c r="S60" s="158"/>
      <c r="T60" s="158"/>
      <c r="U60" s="158"/>
      <c r="V60" s="158"/>
    </row>
    <row r="61" spans="1:22">
      <c r="A61" s="374">
        <f>'Inventaire 1'!A60</f>
        <v>22</v>
      </c>
      <c r="B61" s="190">
        <f>'Inventaire 1'!B60+'Inventaire 2'!B60+'Inventaire 3'!B60</f>
        <v>31</v>
      </c>
      <c r="C61" s="190">
        <f>'Inventaire 1'!C60+'Inventaire 2'!C60+'Inventaire 3'!C60</f>
        <v>0</v>
      </c>
      <c r="D61" s="190">
        <f>'Inventaire 1'!D60+'Inventaire 2'!D60+'Inventaire 3'!D60</f>
        <v>0</v>
      </c>
      <c r="E61" s="190">
        <f>'Inventaire 1'!E60+'Inventaire 2'!E60+'Inventaire 3'!E60</f>
        <v>0</v>
      </c>
      <c r="F61" s="190">
        <f>'Inventaire 1'!F60+'Inventaire 2'!F60+'Inventaire 3'!F60</f>
        <v>0</v>
      </c>
      <c r="G61" s="190">
        <f>'Inventaire 1'!G60+'Inventaire 2'!G60+'Inventaire 3'!G60</f>
        <v>0</v>
      </c>
      <c r="H61" s="128">
        <v>0.3</v>
      </c>
      <c r="I61" s="190">
        <f>'Inventaire 1'!I60+'Inventaire 2'!I60+'Inventaire 3'!I60</f>
        <v>9.4</v>
      </c>
      <c r="J61" s="190">
        <f>'Inventaire 1'!J60+'Inventaire 2'!J60+'Inventaire 3'!J60</f>
        <v>0</v>
      </c>
      <c r="K61" s="190">
        <f>'Inventaire 1'!K60+'Inventaire 2'!K60+'Inventaire 3'!K60</f>
        <v>0</v>
      </c>
      <c r="L61" s="190">
        <f>'Inventaire 1'!L60+'Inventaire 2'!L60+'Inventaire 3'!L60</f>
        <v>0</v>
      </c>
      <c r="M61" s="190">
        <f>'Inventaire 1'!M60+'Inventaire 2'!M60+'Inventaire 3'!M60</f>
        <v>0</v>
      </c>
      <c r="N61" s="190">
        <f>'Inventaire 1'!N60+'Inventaire 2'!N60+'Inventaire 3'!N60</f>
        <v>0</v>
      </c>
      <c r="O61" s="386">
        <f t="shared" si="10"/>
        <v>22</v>
      </c>
      <c r="P61" s="73"/>
      <c r="Q61" s="73"/>
      <c r="R61" s="347"/>
      <c r="S61" s="73"/>
      <c r="T61" s="73"/>
      <c r="U61" s="73"/>
      <c r="V61" s="73"/>
    </row>
    <row r="62" spans="1:22">
      <c r="A62" s="374">
        <f>'Inventaire 1'!A61</f>
        <v>24</v>
      </c>
      <c r="B62" s="190">
        <f>'Inventaire 1'!B61+'Inventaire 2'!B61+'Inventaire 3'!B61</f>
        <v>22</v>
      </c>
      <c r="C62" s="190">
        <f>'Inventaire 1'!C61+'Inventaire 2'!C61+'Inventaire 3'!C61</f>
        <v>2</v>
      </c>
      <c r="D62" s="190">
        <f>'Inventaire 1'!D61+'Inventaire 2'!D61+'Inventaire 3'!D61</f>
        <v>0</v>
      </c>
      <c r="E62" s="190">
        <f>'Inventaire 1'!E61+'Inventaire 2'!E61+'Inventaire 3'!E61</f>
        <v>0</v>
      </c>
      <c r="F62" s="190">
        <f>'Inventaire 1'!F61+'Inventaire 2'!F61+'Inventaire 3'!F61</f>
        <v>0</v>
      </c>
      <c r="G62" s="190">
        <f>'Inventaire 1'!G61+'Inventaire 2'!G61+'Inventaire 3'!G61</f>
        <v>0</v>
      </c>
      <c r="H62" s="116">
        <v>0.4</v>
      </c>
      <c r="I62" s="190">
        <f>'Inventaire 1'!I61+'Inventaire 2'!I61+'Inventaire 3'!I61</f>
        <v>8.9</v>
      </c>
      <c r="J62" s="190">
        <f>'Inventaire 1'!J61+'Inventaire 2'!J61+'Inventaire 3'!J61</f>
        <v>0.8</v>
      </c>
      <c r="K62" s="190">
        <f>'Inventaire 1'!K61+'Inventaire 2'!K61+'Inventaire 3'!K61</f>
        <v>0</v>
      </c>
      <c r="L62" s="190">
        <f>'Inventaire 1'!L61+'Inventaire 2'!L61+'Inventaire 3'!L61</f>
        <v>0</v>
      </c>
      <c r="M62" s="190">
        <f>'Inventaire 1'!M61+'Inventaire 2'!M61+'Inventaire 3'!M61</f>
        <v>0</v>
      </c>
      <c r="N62" s="190">
        <f>'Inventaire 1'!N61+'Inventaire 2'!N61+'Inventaire 3'!N61</f>
        <v>0</v>
      </c>
      <c r="O62" s="386">
        <f t="shared" si="10"/>
        <v>24</v>
      </c>
      <c r="P62" s="73"/>
      <c r="Q62" s="73"/>
      <c r="R62" s="347"/>
      <c r="S62" s="73"/>
      <c r="T62" s="73"/>
      <c r="U62" s="73"/>
      <c r="V62" s="73"/>
    </row>
    <row r="63" spans="1:22" ht="3.75" customHeight="1" thickBot="1">
      <c r="A63" s="375"/>
      <c r="B63" s="190">
        <f>'Inventaire 1'!B62+'Inventaire 2'!B62+'Inventaire 3'!B62</f>
        <v>0</v>
      </c>
      <c r="C63" s="190">
        <f>'Inventaire 1'!C62+'Inventaire 2'!C62+'Inventaire 3'!C62</f>
        <v>0</v>
      </c>
      <c r="D63" s="190">
        <f>'Inventaire 1'!D62+'Inventaire 2'!D62+'Inventaire 3'!D62</f>
        <v>0</v>
      </c>
      <c r="E63" s="190">
        <f>'Inventaire 1'!E62+'Inventaire 2'!E62+'Inventaire 3'!E62</f>
        <v>0</v>
      </c>
      <c r="F63" s="190">
        <f>'Inventaire 1'!F62+'Inventaire 2'!F62+'Inventaire 3'!F62</f>
        <v>0</v>
      </c>
      <c r="G63" s="190">
        <f>'Inventaire 1'!G62+'Inventaire 2'!G62+'Inventaire 3'!G62</f>
        <v>0</v>
      </c>
      <c r="H63" s="134"/>
      <c r="I63" s="190">
        <f>'Inventaire 1'!I62+'Inventaire 2'!I62+'Inventaire 3'!I62</f>
        <v>0</v>
      </c>
      <c r="J63" s="190">
        <f>'Inventaire 1'!J62+'Inventaire 2'!J62+'Inventaire 3'!J62</f>
        <v>0</v>
      </c>
      <c r="K63" s="190">
        <f>'Inventaire 1'!K62+'Inventaire 2'!K62+'Inventaire 3'!K62</f>
        <v>0</v>
      </c>
      <c r="L63" s="190">
        <f>'Inventaire 1'!L62+'Inventaire 2'!L62+'Inventaire 3'!L62</f>
        <v>0</v>
      </c>
      <c r="M63" s="190">
        <f>'Inventaire 1'!M62+'Inventaire 2'!M62+'Inventaire 3'!M62</f>
        <v>0</v>
      </c>
      <c r="N63" s="190">
        <f>'Inventaire 1'!N62+'Inventaire 2'!N62+'Inventaire 3'!N62</f>
        <v>0</v>
      </c>
      <c r="O63" s="372">
        <f t="shared" si="10"/>
        <v>0</v>
      </c>
      <c r="P63" s="73"/>
      <c r="Q63" s="73"/>
      <c r="R63" s="347"/>
      <c r="S63" s="73"/>
      <c r="T63" s="73"/>
      <c r="U63" s="73"/>
      <c r="V63" s="73"/>
    </row>
    <row r="64" spans="1:22" ht="3" customHeight="1">
      <c r="A64" s="376"/>
      <c r="B64" s="190">
        <f>'Inventaire 1'!B63+'Inventaire 2'!B63+'Inventaire 3'!B63</f>
        <v>0</v>
      </c>
      <c r="C64" s="190">
        <f>'Inventaire 1'!C63+'Inventaire 2'!C63+'Inventaire 3'!C63</f>
        <v>0</v>
      </c>
      <c r="D64" s="190">
        <f>'Inventaire 1'!D63+'Inventaire 2'!D63+'Inventaire 3'!D63</f>
        <v>0</v>
      </c>
      <c r="E64" s="190">
        <f>'Inventaire 1'!E63+'Inventaire 2'!E63+'Inventaire 3'!E63</f>
        <v>0</v>
      </c>
      <c r="F64" s="190">
        <f>'Inventaire 1'!F63+'Inventaire 2'!F63+'Inventaire 3'!F63</f>
        <v>0</v>
      </c>
      <c r="G64" s="190">
        <f>'Inventaire 1'!G63+'Inventaire 2'!G63+'Inventaire 3'!G63</f>
        <v>0</v>
      </c>
      <c r="H64" s="140"/>
      <c r="I64" s="190">
        <f>'Inventaire 1'!I63+'Inventaire 2'!I63+'Inventaire 3'!I63</f>
        <v>0</v>
      </c>
      <c r="J64" s="190">
        <f>'Inventaire 1'!J63+'Inventaire 2'!J63+'Inventaire 3'!J63</f>
        <v>0</v>
      </c>
      <c r="K64" s="190">
        <f>'Inventaire 1'!K63+'Inventaire 2'!K63+'Inventaire 3'!K63</f>
        <v>0</v>
      </c>
      <c r="L64" s="190">
        <f>'Inventaire 1'!L63+'Inventaire 2'!L63+'Inventaire 3'!L63</f>
        <v>0</v>
      </c>
      <c r="M64" s="190">
        <f>'Inventaire 1'!M63+'Inventaire 2'!M63+'Inventaire 3'!M63</f>
        <v>0</v>
      </c>
      <c r="N64" s="190">
        <f>'Inventaire 1'!N63+'Inventaire 2'!N63+'Inventaire 3'!N63</f>
        <v>0</v>
      </c>
      <c r="O64" s="387">
        <f t="shared" si="10"/>
        <v>0</v>
      </c>
      <c r="P64" s="73"/>
      <c r="Q64" s="73"/>
      <c r="R64" s="347"/>
      <c r="S64" s="73"/>
      <c r="T64" s="73"/>
      <c r="U64" s="73"/>
      <c r="V64" s="73"/>
    </row>
    <row r="65" spans="1:22">
      <c r="A65" s="374">
        <f>'Inventaire 1'!A64</f>
        <v>26</v>
      </c>
      <c r="B65" s="190">
        <f>'Inventaire 1'!B64+'Inventaire 2'!B64+'Inventaire 3'!B64</f>
        <v>24</v>
      </c>
      <c r="C65" s="190">
        <f>'Inventaire 1'!C64+'Inventaire 2'!C64+'Inventaire 3'!C64</f>
        <v>0</v>
      </c>
      <c r="D65" s="190">
        <f>'Inventaire 1'!D64+'Inventaire 2'!D64+'Inventaire 3'!D64</f>
        <v>0</v>
      </c>
      <c r="E65" s="190">
        <f>'Inventaire 1'!E64+'Inventaire 2'!E64+'Inventaire 3'!E64</f>
        <v>0</v>
      </c>
      <c r="F65" s="190">
        <f>'Inventaire 1'!F64+'Inventaire 2'!F64+'Inventaire 3'!F64</f>
        <v>0</v>
      </c>
      <c r="G65" s="190">
        <f>'Inventaire 1'!G64+'Inventaire 2'!G64+'Inventaire 3'!G64</f>
        <v>0</v>
      </c>
      <c r="H65" s="122">
        <v>0.5</v>
      </c>
      <c r="I65" s="190">
        <f>'Inventaire 1'!I64+'Inventaire 2'!I64+'Inventaire 3'!I64</f>
        <v>12.1</v>
      </c>
      <c r="J65" s="190">
        <f>'Inventaire 1'!J64+'Inventaire 2'!J64+'Inventaire 3'!J64</f>
        <v>0</v>
      </c>
      <c r="K65" s="190">
        <f>'Inventaire 1'!K64+'Inventaire 2'!K64+'Inventaire 3'!K64</f>
        <v>0</v>
      </c>
      <c r="L65" s="190">
        <f>'Inventaire 1'!L64+'Inventaire 2'!L64+'Inventaire 3'!L64</f>
        <v>0</v>
      </c>
      <c r="M65" s="190">
        <f>'Inventaire 1'!M64+'Inventaire 2'!M64+'Inventaire 3'!M64</f>
        <v>0</v>
      </c>
      <c r="N65" s="190">
        <f>'Inventaire 1'!N64+'Inventaire 2'!N64+'Inventaire 3'!N64</f>
        <v>0</v>
      </c>
      <c r="O65" s="386">
        <f t="shared" si="10"/>
        <v>26</v>
      </c>
      <c r="P65" s="73"/>
      <c r="Q65" s="73"/>
      <c r="R65" s="347"/>
      <c r="S65" s="73"/>
      <c r="T65" s="73"/>
      <c r="U65" s="73"/>
      <c r="V65" s="73"/>
    </row>
    <row r="66" spans="1:22">
      <c r="A66" s="374">
        <f>'Inventaire 1'!A65</f>
        <v>28</v>
      </c>
      <c r="B66" s="190">
        <f>'Inventaire 1'!B65+'Inventaire 2'!B65+'Inventaire 3'!B65</f>
        <v>21</v>
      </c>
      <c r="C66" s="190">
        <f>'Inventaire 1'!C65+'Inventaire 2'!C65+'Inventaire 3'!C65</f>
        <v>0</v>
      </c>
      <c r="D66" s="190">
        <f>'Inventaire 1'!D65+'Inventaire 2'!D65+'Inventaire 3'!D65</f>
        <v>0</v>
      </c>
      <c r="E66" s="190">
        <f>'Inventaire 1'!E65+'Inventaire 2'!E65+'Inventaire 3'!E65</f>
        <v>0</v>
      </c>
      <c r="F66" s="190">
        <f>'Inventaire 1'!F65+'Inventaire 2'!F65+'Inventaire 3'!F65</f>
        <v>0</v>
      </c>
      <c r="G66" s="190">
        <f>'Inventaire 1'!G65+'Inventaire 2'!G65+'Inventaire 3'!G65</f>
        <v>0</v>
      </c>
      <c r="H66" s="116">
        <v>0.6</v>
      </c>
      <c r="I66" s="190">
        <f>'Inventaire 1'!I65+'Inventaire 2'!I65+'Inventaire 3'!I65</f>
        <v>12.725</v>
      </c>
      <c r="J66" s="190">
        <f>'Inventaire 1'!J65+'Inventaire 2'!J65+'Inventaire 3'!J65</f>
        <v>0</v>
      </c>
      <c r="K66" s="190">
        <f>'Inventaire 1'!K65+'Inventaire 2'!K65+'Inventaire 3'!K65</f>
        <v>0</v>
      </c>
      <c r="L66" s="190">
        <f>'Inventaire 1'!L65+'Inventaire 2'!L65+'Inventaire 3'!L65</f>
        <v>0</v>
      </c>
      <c r="M66" s="190">
        <f>'Inventaire 1'!M65+'Inventaire 2'!M65+'Inventaire 3'!M65</f>
        <v>0</v>
      </c>
      <c r="N66" s="190">
        <f>'Inventaire 1'!N65+'Inventaire 2'!N65+'Inventaire 3'!N65</f>
        <v>0</v>
      </c>
      <c r="O66" s="386">
        <f t="shared" si="10"/>
        <v>28</v>
      </c>
      <c r="P66" s="73"/>
      <c r="Q66" s="73"/>
      <c r="R66" s="347"/>
      <c r="S66" s="73"/>
      <c r="T66" s="73"/>
      <c r="U66" s="73"/>
      <c r="V66" s="73"/>
    </row>
    <row r="67" spans="1:22">
      <c r="A67" s="374">
        <f>'Inventaire 1'!A66</f>
        <v>30</v>
      </c>
      <c r="B67" s="190">
        <f>'Inventaire 1'!B66+'Inventaire 2'!B66+'Inventaire 3'!B66</f>
        <v>21</v>
      </c>
      <c r="C67" s="190">
        <f>'Inventaire 1'!C66+'Inventaire 2'!C66+'Inventaire 3'!C66</f>
        <v>0</v>
      </c>
      <c r="D67" s="190">
        <f>'Inventaire 1'!D66+'Inventaire 2'!D66+'Inventaire 3'!D66</f>
        <v>0</v>
      </c>
      <c r="E67" s="190">
        <f>'Inventaire 1'!E66+'Inventaire 2'!E66+'Inventaire 3'!E66</f>
        <v>0</v>
      </c>
      <c r="F67" s="190">
        <f>'Inventaire 1'!F66+'Inventaire 2'!F66+'Inventaire 3'!F66</f>
        <v>0</v>
      </c>
      <c r="G67" s="190">
        <f>'Inventaire 1'!G66+'Inventaire 2'!G66+'Inventaire 3'!G66</f>
        <v>0</v>
      </c>
      <c r="H67" s="116">
        <v>0.7</v>
      </c>
      <c r="I67" s="190">
        <f>'Inventaire 1'!I66+'Inventaire 2'!I66+'Inventaire 3'!I66</f>
        <v>15.149999999999999</v>
      </c>
      <c r="J67" s="190">
        <f>'Inventaire 1'!J66+'Inventaire 2'!J66+'Inventaire 3'!J66</f>
        <v>0</v>
      </c>
      <c r="K67" s="190">
        <f>'Inventaire 1'!K66+'Inventaire 2'!K66+'Inventaire 3'!K66</f>
        <v>0</v>
      </c>
      <c r="L67" s="190">
        <f>'Inventaire 1'!L66+'Inventaire 2'!L66+'Inventaire 3'!L66</f>
        <v>0</v>
      </c>
      <c r="M67" s="190">
        <f>'Inventaire 1'!M66+'Inventaire 2'!M66+'Inventaire 3'!M66</f>
        <v>0</v>
      </c>
      <c r="N67" s="190">
        <f>'Inventaire 1'!N66+'Inventaire 2'!N66+'Inventaire 3'!N66</f>
        <v>0</v>
      </c>
      <c r="O67" s="386">
        <f t="shared" si="10"/>
        <v>30</v>
      </c>
      <c r="P67" s="73"/>
    </row>
    <row r="68" spans="1:22">
      <c r="A68" s="374">
        <f>'Inventaire 1'!A67</f>
        <v>32</v>
      </c>
      <c r="B68" s="190">
        <f>'Inventaire 1'!B67+'Inventaire 2'!B67+'Inventaire 3'!B67</f>
        <v>13</v>
      </c>
      <c r="C68" s="190">
        <f>'Inventaire 1'!C67+'Inventaire 2'!C67+'Inventaire 3'!C67</f>
        <v>0</v>
      </c>
      <c r="D68" s="190">
        <f>'Inventaire 1'!D67+'Inventaire 2'!D67+'Inventaire 3'!D67</f>
        <v>0</v>
      </c>
      <c r="E68" s="190">
        <f>'Inventaire 1'!E67+'Inventaire 2'!E67+'Inventaire 3'!E67</f>
        <v>0</v>
      </c>
      <c r="F68" s="190">
        <f>'Inventaire 1'!F67+'Inventaire 2'!F67+'Inventaire 3'!F67</f>
        <v>0</v>
      </c>
      <c r="G68" s="190">
        <f>'Inventaire 1'!G67+'Inventaire 2'!G67+'Inventaire 3'!G67</f>
        <v>0</v>
      </c>
      <c r="H68" s="116">
        <v>0.8</v>
      </c>
      <c r="I68" s="190">
        <f>'Inventaire 1'!I67+'Inventaire 2'!I67+'Inventaire 3'!I67</f>
        <v>10.575000000000001</v>
      </c>
      <c r="J68" s="190">
        <f>'Inventaire 1'!J67+'Inventaire 2'!J67+'Inventaire 3'!J67</f>
        <v>0</v>
      </c>
      <c r="K68" s="190">
        <f>'Inventaire 1'!K67+'Inventaire 2'!K67+'Inventaire 3'!K67</f>
        <v>0</v>
      </c>
      <c r="L68" s="190">
        <f>'Inventaire 1'!L67+'Inventaire 2'!L67+'Inventaire 3'!L67</f>
        <v>0</v>
      </c>
      <c r="M68" s="190">
        <f>'Inventaire 1'!M67+'Inventaire 2'!M67+'Inventaire 3'!M67</f>
        <v>0</v>
      </c>
      <c r="N68" s="190">
        <f>'Inventaire 1'!N67+'Inventaire 2'!N67+'Inventaire 3'!N67</f>
        <v>0</v>
      </c>
      <c r="O68" s="386">
        <f t="shared" si="10"/>
        <v>32</v>
      </c>
      <c r="P68" s="73"/>
    </row>
    <row r="69" spans="1:22">
      <c r="A69" s="374">
        <f>'Inventaire 1'!A68</f>
        <v>34</v>
      </c>
      <c r="B69" s="190">
        <f>'Inventaire 1'!B68+'Inventaire 2'!B68+'Inventaire 3'!B68</f>
        <v>8</v>
      </c>
      <c r="C69" s="190">
        <f>'Inventaire 1'!C68+'Inventaire 2'!C68+'Inventaire 3'!C68</f>
        <v>0</v>
      </c>
      <c r="D69" s="190">
        <f>'Inventaire 1'!D68+'Inventaire 2'!D68+'Inventaire 3'!D68</f>
        <v>0</v>
      </c>
      <c r="E69" s="190">
        <f>'Inventaire 1'!E68+'Inventaire 2'!E68+'Inventaire 3'!E68</f>
        <v>0</v>
      </c>
      <c r="F69" s="190">
        <f>'Inventaire 1'!F68+'Inventaire 2'!F68+'Inventaire 3'!F68</f>
        <v>0</v>
      </c>
      <c r="G69" s="190">
        <f>'Inventaire 1'!G68+'Inventaire 2'!G68+'Inventaire 3'!G68</f>
        <v>0</v>
      </c>
      <c r="H69" s="116">
        <v>0.95</v>
      </c>
      <c r="I69" s="190">
        <f>'Inventaire 1'!I68+'Inventaire 2'!I68+'Inventaire 3'!I68</f>
        <v>7.6</v>
      </c>
      <c r="J69" s="190">
        <f>'Inventaire 1'!J68+'Inventaire 2'!J68+'Inventaire 3'!J68</f>
        <v>0</v>
      </c>
      <c r="K69" s="190">
        <f>'Inventaire 1'!K68+'Inventaire 2'!K68+'Inventaire 3'!K68</f>
        <v>0</v>
      </c>
      <c r="L69" s="190">
        <f>'Inventaire 1'!L68+'Inventaire 2'!L68+'Inventaire 3'!L68</f>
        <v>0</v>
      </c>
      <c r="M69" s="190">
        <f>'Inventaire 1'!M68+'Inventaire 2'!M68+'Inventaire 3'!M68</f>
        <v>0</v>
      </c>
      <c r="N69" s="190">
        <f>'Inventaire 1'!N68+'Inventaire 2'!N68+'Inventaire 3'!N68</f>
        <v>0</v>
      </c>
      <c r="O69" s="386">
        <f t="shared" si="10"/>
        <v>34</v>
      </c>
      <c r="P69" s="73"/>
    </row>
    <row r="70" spans="1:22">
      <c r="A70" s="374">
        <f>'Inventaire 1'!A69</f>
        <v>36</v>
      </c>
      <c r="B70" s="190">
        <f>'Inventaire 1'!B69+'Inventaire 2'!B69+'Inventaire 3'!B69</f>
        <v>12</v>
      </c>
      <c r="C70" s="190">
        <f>'Inventaire 1'!C69+'Inventaire 2'!C69+'Inventaire 3'!C69</f>
        <v>0</v>
      </c>
      <c r="D70" s="190">
        <f>'Inventaire 1'!D69+'Inventaire 2'!D69+'Inventaire 3'!D69</f>
        <v>0</v>
      </c>
      <c r="E70" s="190">
        <f>'Inventaire 1'!E69+'Inventaire 2'!E69+'Inventaire 3'!E69</f>
        <v>0</v>
      </c>
      <c r="F70" s="190">
        <f>'Inventaire 1'!F69+'Inventaire 2'!F69+'Inventaire 3'!F69</f>
        <v>0</v>
      </c>
      <c r="G70" s="190">
        <f>'Inventaire 1'!G69+'Inventaire 2'!G69+'Inventaire 3'!G69</f>
        <v>0</v>
      </c>
      <c r="H70" s="116">
        <v>1.1000000000000001</v>
      </c>
      <c r="I70" s="190">
        <f>'Inventaire 1'!I69+'Inventaire 2'!I69+'Inventaire 3'!I69</f>
        <v>13.375000000000002</v>
      </c>
      <c r="J70" s="190">
        <f>'Inventaire 1'!J69+'Inventaire 2'!J69+'Inventaire 3'!J69</f>
        <v>0</v>
      </c>
      <c r="K70" s="190">
        <f>'Inventaire 1'!K69+'Inventaire 2'!K69+'Inventaire 3'!K69</f>
        <v>0</v>
      </c>
      <c r="L70" s="190">
        <f>'Inventaire 1'!L69+'Inventaire 2'!L69+'Inventaire 3'!L69</f>
        <v>0</v>
      </c>
      <c r="M70" s="190">
        <f>'Inventaire 1'!M69+'Inventaire 2'!M69+'Inventaire 3'!M69</f>
        <v>0</v>
      </c>
      <c r="N70" s="190">
        <f>'Inventaire 1'!N69+'Inventaire 2'!N69+'Inventaire 3'!N69</f>
        <v>0</v>
      </c>
      <c r="O70" s="386">
        <f t="shared" si="10"/>
        <v>36</v>
      </c>
      <c r="P70" s="73"/>
    </row>
    <row r="71" spans="1:22">
      <c r="A71" s="374">
        <f>'Inventaire 1'!A70</f>
        <v>38</v>
      </c>
      <c r="B71" s="190">
        <f>'Inventaire 1'!B70+'Inventaire 2'!B70+'Inventaire 3'!B70</f>
        <v>11</v>
      </c>
      <c r="C71" s="190">
        <f>'Inventaire 1'!C70+'Inventaire 2'!C70+'Inventaire 3'!C70</f>
        <v>0</v>
      </c>
      <c r="D71" s="190">
        <f>'Inventaire 1'!D70+'Inventaire 2'!D70+'Inventaire 3'!D70</f>
        <v>0</v>
      </c>
      <c r="E71" s="190">
        <f>'Inventaire 1'!E70+'Inventaire 2'!E70+'Inventaire 3'!E70</f>
        <v>0</v>
      </c>
      <c r="F71" s="190">
        <f>'Inventaire 1'!F70+'Inventaire 2'!F70+'Inventaire 3'!F70</f>
        <v>0</v>
      </c>
      <c r="G71" s="190">
        <f>'Inventaire 1'!G70+'Inventaire 2'!G70+'Inventaire 3'!G70</f>
        <v>0</v>
      </c>
      <c r="H71" s="116">
        <v>1.25</v>
      </c>
      <c r="I71" s="190">
        <f>'Inventaire 1'!I70+'Inventaire 2'!I70+'Inventaire 3'!I70</f>
        <v>14.15</v>
      </c>
      <c r="J71" s="190">
        <f>'Inventaire 1'!J70+'Inventaire 2'!J70+'Inventaire 3'!J70</f>
        <v>0</v>
      </c>
      <c r="K71" s="190">
        <f>'Inventaire 1'!K70+'Inventaire 2'!K70+'Inventaire 3'!K70</f>
        <v>0</v>
      </c>
      <c r="L71" s="190">
        <f>'Inventaire 1'!L70+'Inventaire 2'!L70+'Inventaire 3'!L70</f>
        <v>0</v>
      </c>
      <c r="M71" s="190">
        <f>'Inventaire 1'!M70+'Inventaire 2'!M70+'Inventaire 3'!M70</f>
        <v>0</v>
      </c>
      <c r="N71" s="190">
        <f>'Inventaire 1'!N70+'Inventaire 2'!N70+'Inventaire 3'!N70</f>
        <v>0</v>
      </c>
      <c r="O71" s="386">
        <f t="shared" si="10"/>
        <v>38</v>
      </c>
      <c r="P71" s="73"/>
    </row>
    <row r="72" spans="1:22">
      <c r="A72" s="374">
        <f>'Inventaire 1'!A71</f>
        <v>40</v>
      </c>
      <c r="B72" s="190">
        <f>'Inventaire 1'!B71+'Inventaire 2'!B71+'Inventaire 3'!B71</f>
        <v>7</v>
      </c>
      <c r="C72" s="190">
        <f>'Inventaire 1'!C71+'Inventaire 2'!C71+'Inventaire 3'!C71</f>
        <v>0</v>
      </c>
      <c r="D72" s="190">
        <f>'Inventaire 1'!D71+'Inventaire 2'!D71+'Inventaire 3'!D71</f>
        <v>0</v>
      </c>
      <c r="E72" s="190">
        <f>'Inventaire 1'!E71+'Inventaire 2'!E71+'Inventaire 3'!E71</f>
        <v>0</v>
      </c>
      <c r="F72" s="190">
        <f>'Inventaire 1'!F71+'Inventaire 2'!F71+'Inventaire 3'!F71</f>
        <v>0</v>
      </c>
      <c r="G72" s="190">
        <f>'Inventaire 1'!G71+'Inventaire 2'!G71+'Inventaire 3'!G71</f>
        <v>0</v>
      </c>
      <c r="H72" s="116">
        <v>1.4</v>
      </c>
      <c r="I72" s="190">
        <f>'Inventaire 1'!I71+'Inventaire 2'!I71+'Inventaire 3'!I71</f>
        <v>10.475</v>
      </c>
      <c r="J72" s="190">
        <f>'Inventaire 1'!J71+'Inventaire 2'!J71+'Inventaire 3'!J71</f>
        <v>0</v>
      </c>
      <c r="K72" s="190">
        <f>'Inventaire 1'!K71+'Inventaire 2'!K71+'Inventaire 3'!K71</f>
        <v>0</v>
      </c>
      <c r="L72" s="190">
        <f>'Inventaire 1'!L71+'Inventaire 2'!L71+'Inventaire 3'!L71</f>
        <v>0</v>
      </c>
      <c r="M72" s="190">
        <f>'Inventaire 1'!M71+'Inventaire 2'!M71+'Inventaire 3'!M71</f>
        <v>0</v>
      </c>
      <c r="N72" s="190">
        <f>'Inventaire 1'!N71+'Inventaire 2'!N71+'Inventaire 3'!N71</f>
        <v>0</v>
      </c>
      <c r="O72" s="386">
        <f t="shared" si="10"/>
        <v>40</v>
      </c>
      <c r="P72" s="73"/>
    </row>
    <row r="73" spans="1:22">
      <c r="A73" s="374">
        <f>'Inventaire 1'!A72</f>
        <v>42</v>
      </c>
      <c r="B73" s="190">
        <f>'Inventaire 1'!B72+'Inventaire 2'!B72+'Inventaire 3'!B72</f>
        <v>4</v>
      </c>
      <c r="C73" s="190">
        <f>'Inventaire 1'!C72+'Inventaire 2'!C72+'Inventaire 3'!C72</f>
        <v>0</v>
      </c>
      <c r="D73" s="190">
        <f>'Inventaire 1'!D72+'Inventaire 2'!D72+'Inventaire 3'!D72</f>
        <v>0</v>
      </c>
      <c r="E73" s="190">
        <f>'Inventaire 1'!E72+'Inventaire 2'!E72+'Inventaire 3'!E72</f>
        <v>0</v>
      </c>
      <c r="F73" s="190">
        <f>'Inventaire 1'!F72+'Inventaire 2'!F72+'Inventaire 3'!F72</f>
        <v>0</v>
      </c>
      <c r="G73" s="190">
        <f>'Inventaire 1'!G72+'Inventaire 2'!G72+'Inventaire 3'!G72</f>
        <v>0</v>
      </c>
      <c r="H73" s="116">
        <v>1.6</v>
      </c>
      <c r="I73" s="190">
        <f>'Inventaire 1'!I72+'Inventaire 2'!I72+'Inventaire 3'!I72</f>
        <v>6.85</v>
      </c>
      <c r="J73" s="190">
        <f>'Inventaire 1'!J72+'Inventaire 2'!J72+'Inventaire 3'!J72</f>
        <v>0</v>
      </c>
      <c r="K73" s="190">
        <f>'Inventaire 1'!K72+'Inventaire 2'!K72+'Inventaire 3'!K72</f>
        <v>0</v>
      </c>
      <c r="L73" s="190">
        <f>'Inventaire 1'!L72+'Inventaire 2'!L72+'Inventaire 3'!L72</f>
        <v>0</v>
      </c>
      <c r="M73" s="190">
        <f>'Inventaire 1'!M72+'Inventaire 2'!M72+'Inventaire 3'!M72</f>
        <v>0</v>
      </c>
      <c r="N73" s="190">
        <f>'Inventaire 1'!N72+'Inventaire 2'!N72+'Inventaire 3'!N72</f>
        <v>0</v>
      </c>
      <c r="O73" s="386">
        <f t="shared" si="10"/>
        <v>42</v>
      </c>
      <c r="P73" s="73"/>
    </row>
    <row r="74" spans="1:22">
      <c r="A74" s="374">
        <f>'Inventaire 1'!A73</f>
        <v>44</v>
      </c>
      <c r="B74" s="190">
        <f>'Inventaire 1'!B73+'Inventaire 2'!B73+'Inventaire 3'!B73</f>
        <v>14</v>
      </c>
      <c r="C74" s="190">
        <f>'Inventaire 1'!C73+'Inventaire 2'!C73+'Inventaire 3'!C73</f>
        <v>0</v>
      </c>
      <c r="D74" s="190">
        <f>'Inventaire 1'!D73+'Inventaire 2'!D73+'Inventaire 3'!D73</f>
        <v>0</v>
      </c>
      <c r="E74" s="190">
        <f>'Inventaire 1'!E73+'Inventaire 2'!E73+'Inventaire 3'!E73</f>
        <v>0</v>
      </c>
      <c r="F74" s="190">
        <f>'Inventaire 1'!F73+'Inventaire 2'!F73+'Inventaire 3'!F73</f>
        <v>0</v>
      </c>
      <c r="G74" s="190">
        <f>'Inventaire 1'!G73+'Inventaire 2'!G73+'Inventaire 3'!G73</f>
        <v>0</v>
      </c>
      <c r="H74" s="116">
        <v>1.8</v>
      </c>
      <c r="I74" s="190">
        <f>'Inventaire 1'!I73+'Inventaire 2'!I73+'Inventaire 3'!I73</f>
        <v>26.549999999999997</v>
      </c>
      <c r="J74" s="190">
        <f>'Inventaire 1'!J73+'Inventaire 2'!J73+'Inventaire 3'!J73</f>
        <v>0</v>
      </c>
      <c r="K74" s="190">
        <f>'Inventaire 1'!K73+'Inventaire 2'!K73+'Inventaire 3'!K73</f>
        <v>0</v>
      </c>
      <c r="L74" s="190">
        <f>'Inventaire 1'!L73+'Inventaire 2'!L73+'Inventaire 3'!L73</f>
        <v>0</v>
      </c>
      <c r="M74" s="190">
        <f>'Inventaire 1'!M73+'Inventaire 2'!M73+'Inventaire 3'!M73</f>
        <v>0</v>
      </c>
      <c r="N74" s="190">
        <f>'Inventaire 1'!N73+'Inventaire 2'!N73+'Inventaire 3'!N73</f>
        <v>0</v>
      </c>
      <c r="O74" s="386">
        <f t="shared" si="10"/>
        <v>44</v>
      </c>
      <c r="P74" s="73"/>
    </row>
    <row r="75" spans="1:22">
      <c r="A75" s="374">
        <f>'Inventaire 1'!A74</f>
        <v>46</v>
      </c>
      <c r="B75" s="190">
        <f>'Inventaire 1'!B74+'Inventaire 2'!B74+'Inventaire 3'!B74</f>
        <v>2</v>
      </c>
      <c r="C75" s="190">
        <f>'Inventaire 1'!C74+'Inventaire 2'!C74+'Inventaire 3'!C74</f>
        <v>0</v>
      </c>
      <c r="D75" s="190">
        <f>'Inventaire 1'!D74+'Inventaire 2'!D74+'Inventaire 3'!D74</f>
        <v>0</v>
      </c>
      <c r="E75" s="190">
        <f>'Inventaire 1'!E74+'Inventaire 2'!E74+'Inventaire 3'!E74</f>
        <v>0</v>
      </c>
      <c r="F75" s="190">
        <f>'Inventaire 1'!F74+'Inventaire 2'!F74+'Inventaire 3'!F74</f>
        <v>0</v>
      </c>
      <c r="G75" s="190">
        <f>'Inventaire 1'!G74+'Inventaire 2'!G74+'Inventaire 3'!G74</f>
        <v>0</v>
      </c>
      <c r="H75" s="116">
        <v>2</v>
      </c>
      <c r="I75" s="190">
        <f>'Inventaire 1'!I74+'Inventaire 2'!I74+'Inventaire 3'!I74</f>
        <v>4.45</v>
      </c>
      <c r="J75" s="190">
        <f>'Inventaire 1'!J74+'Inventaire 2'!J74+'Inventaire 3'!J74</f>
        <v>0</v>
      </c>
      <c r="K75" s="190">
        <f>'Inventaire 1'!K74+'Inventaire 2'!K74+'Inventaire 3'!K74</f>
        <v>0</v>
      </c>
      <c r="L75" s="190">
        <f>'Inventaire 1'!L74+'Inventaire 2'!L74+'Inventaire 3'!L74</f>
        <v>0</v>
      </c>
      <c r="M75" s="190">
        <f>'Inventaire 1'!M74+'Inventaire 2'!M74+'Inventaire 3'!M74</f>
        <v>0</v>
      </c>
      <c r="N75" s="190">
        <f>'Inventaire 1'!N74+'Inventaire 2'!N74+'Inventaire 3'!N74</f>
        <v>0</v>
      </c>
      <c r="O75" s="386">
        <f t="shared" si="10"/>
        <v>46</v>
      </c>
      <c r="P75" s="73"/>
    </row>
    <row r="76" spans="1:22">
      <c r="A76" s="374">
        <f>'Inventaire 1'!A75</f>
        <v>48</v>
      </c>
      <c r="B76" s="190">
        <f>'Inventaire 1'!B75+'Inventaire 2'!B75+'Inventaire 3'!B75</f>
        <v>9</v>
      </c>
      <c r="C76" s="190">
        <f>'Inventaire 1'!C75+'Inventaire 2'!C75+'Inventaire 3'!C75</f>
        <v>0</v>
      </c>
      <c r="D76" s="190">
        <f>'Inventaire 1'!D75+'Inventaire 2'!D75+'Inventaire 3'!D75</f>
        <v>0</v>
      </c>
      <c r="E76" s="190">
        <f>'Inventaire 1'!E75+'Inventaire 2'!E75+'Inventaire 3'!E75</f>
        <v>0</v>
      </c>
      <c r="F76" s="190">
        <f>'Inventaire 1'!F75+'Inventaire 2'!F75+'Inventaire 3'!F75</f>
        <v>0</v>
      </c>
      <c r="G76" s="190">
        <f>'Inventaire 1'!G75+'Inventaire 2'!G75+'Inventaire 3'!G75</f>
        <v>0</v>
      </c>
      <c r="H76" s="116">
        <v>2.2000000000000002</v>
      </c>
      <c r="I76" s="190">
        <f>'Inventaire 1'!I75+'Inventaire 2'!I75+'Inventaire 3'!I75</f>
        <v>20.55</v>
      </c>
      <c r="J76" s="190">
        <f>'Inventaire 1'!J75+'Inventaire 2'!J75+'Inventaire 3'!J75</f>
        <v>0</v>
      </c>
      <c r="K76" s="190">
        <f>'Inventaire 1'!K75+'Inventaire 2'!K75+'Inventaire 3'!K75</f>
        <v>0</v>
      </c>
      <c r="L76" s="190">
        <f>'Inventaire 1'!L75+'Inventaire 2'!L75+'Inventaire 3'!L75</f>
        <v>0</v>
      </c>
      <c r="M76" s="190">
        <f>'Inventaire 1'!M75+'Inventaire 2'!M75+'Inventaire 3'!M75</f>
        <v>0</v>
      </c>
      <c r="N76" s="190">
        <f>'Inventaire 1'!N75+'Inventaire 2'!N75+'Inventaire 3'!N75</f>
        <v>0</v>
      </c>
      <c r="O76" s="386">
        <f t="shared" si="10"/>
        <v>48</v>
      </c>
      <c r="P76" s="73"/>
    </row>
    <row r="77" spans="1:22">
      <c r="A77" s="374">
        <f>'Inventaire 1'!A76</f>
        <v>50</v>
      </c>
      <c r="B77" s="190">
        <f>'Inventaire 1'!B76+'Inventaire 2'!B76+'Inventaire 3'!B76</f>
        <v>3</v>
      </c>
      <c r="C77" s="190">
        <f>'Inventaire 1'!C76+'Inventaire 2'!C76+'Inventaire 3'!C76</f>
        <v>0</v>
      </c>
      <c r="D77" s="190">
        <f>'Inventaire 1'!D76+'Inventaire 2'!D76+'Inventaire 3'!D76</f>
        <v>0</v>
      </c>
      <c r="E77" s="190">
        <f>'Inventaire 1'!E76+'Inventaire 2'!E76+'Inventaire 3'!E76</f>
        <v>0</v>
      </c>
      <c r="F77" s="190">
        <f>'Inventaire 1'!F76+'Inventaire 2'!F76+'Inventaire 3'!F76</f>
        <v>0</v>
      </c>
      <c r="G77" s="190">
        <f>'Inventaire 1'!G76+'Inventaire 2'!G76+'Inventaire 3'!G76</f>
        <v>0</v>
      </c>
      <c r="H77" s="116">
        <v>2.4</v>
      </c>
      <c r="I77" s="190">
        <f>'Inventaire 1'!I76+'Inventaire 2'!I76+'Inventaire 3'!I76</f>
        <v>7.5</v>
      </c>
      <c r="J77" s="190">
        <f>'Inventaire 1'!J76+'Inventaire 2'!J76+'Inventaire 3'!J76</f>
        <v>0</v>
      </c>
      <c r="K77" s="190">
        <f>'Inventaire 1'!K76+'Inventaire 2'!K76+'Inventaire 3'!K76</f>
        <v>0</v>
      </c>
      <c r="L77" s="190">
        <f>'Inventaire 1'!L76+'Inventaire 2'!L76+'Inventaire 3'!L76</f>
        <v>0</v>
      </c>
      <c r="M77" s="190">
        <f>'Inventaire 1'!M76+'Inventaire 2'!M76+'Inventaire 3'!M76</f>
        <v>0</v>
      </c>
      <c r="N77" s="190">
        <f>'Inventaire 1'!N76+'Inventaire 2'!N76+'Inventaire 3'!N76</f>
        <v>0</v>
      </c>
      <c r="O77" s="386">
        <f t="shared" si="10"/>
        <v>50</v>
      </c>
      <c r="P77" s="73"/>
    </row>
    <row r="78" spans="1:22">
      <c r="A78" s="374">
        <f>'Inventaire 1'!A77</f>
        <v>52</v>
      </c>
      <c r="B78" s="190">
        <f>'Inventaire 1'!B77+'Inventaire 2'!B77+'Inventaire 3'!B77</f>
        <v>1</v>
      </c>
      <c r="C78" s="190">
        <f>'Inventaire 1'!C77+'Inventaire 2'!C77+'Inventaire 3'!C77</f>
        <v>0</v>
      </c>
      <c r="D78" s="190">
        <f>'Inventaire 1'!D77+'Inventaire 2'!D77+'Inventaire 3'!D77</f>
        <v>0</v>
      </c>
      <c r="E78" s="190">
        <f>'Inventaire 1'!E77+'Inventaire 2'!E77+'Inventaire 3'!E77</f>
        <v>0</v>
      </c>
      <c r="F78" s="190">
        <f>'Inventaire 1'!F77+'Inventaire 2'!F77+'Inventaire 3'!F77</f>
        <v>0</v>
      </c>
      <c r="G78" s="190">
        <f>'Inventaire 1'!G77+'Inventaire 2'!G77+'Inventaire 3'!G77</f>
        <v>0</v>
      </c>
      <c r="H78" s="116">
        <v>2.6</v>
      </c>
      <c r="I78" s="190">
        <f>'Inventaire 1'!I77+'Inventaire 2'!I77+'Inventaire 3'!I77</f>
        <v>2.7750000000000004</v>
      </c>
      <c r="J78" s="190">
        <f>'Inventaire 1'!J77+'Inventaire 2'!J77+'Inventaire 3'!J77</f>
        <v>0</v>
      </c>
      <c r="K78" s="190">
        <f>'Inventaire 1'!K77+'Inventaire 2'!K77+'Inventaire 3'!K77</f>
        <v>0</v>
      </c>
      <c r="L78" s="190">
        <f>'Inventaire 1'!L77+'Inventaire 2'!L77+'Inventaire 3'!L77</f>
        <v>0</v>
      </c>
      <c r="M78" s="190">
        <f>'Inventaire 1'!M77+'Inventaire 2'!M77+'Inventaire 3'!M77</f>
        <v>0</v>
      </c>
      <c r="N78" s="190">
        <f>'Inventaire 1'!N77+'Inventaire 2'!N77+'Inventaire 3'!N77</f>
        <v>0</v>
      </c>
      <c r="O78" s="386">
        <f t="shared" si="10"/>
        <v>52</v>
      </c>
      <c r="P78" s="73"/>
    </row>
    <row r="79" spans="1:22">
      <c r="A79" s="374">
        <f>'Inventaire 1'!A78</f>
        <v>54</v>
      </c>
      <c r="B79" s="190">
        <f>'Inventaire 1'!B78+'Inventaire 2'!B78+'Inventaire 3'!B78</f>
        <v>2</v>
      </c>
      <c r="C79" s="190">
        <f>'Inventaire 1'!C78+'Inventaire 2'!C78+'Inventaire 3'!C78</f>
        <v>0</v>
      </c>
      <c r="D79" s="190">
        <f>'Inventaire 1'!D78+'Inventaire 2'!D78+'Inventaire 3'!D78</f>
        <v>0</v>
      </c>
      <c r="E79" s="190">
        <f>'Inventaire 1'!E78+'Inventaire 2'!E78+'Inventaire 3'!E78</f>
        <v>0</v>
      </c>
      <c r="F79" s="190">
        <f>'Inventaire 1'!F78+'Inventaire 2'!F78+'Inventaire 3'!F78</f>
        <v>0</v>
      </c>
      <c r="G79" s="190">
        <f>'Inventaire 1'!G78+'Inventaire 2'!G78+'Inventaire 3'!G78</f>
        <v>0</v>
      </c>
      <c r="H79" s="116">
        <v>2.85</v>
      </c>
      <c r="I79" s="190">
        <f>'Inventaire 1'!I78+'Inventaire 2'!I78+'Inventaire 3'!I78</f>
        <v>6.0500000000000007</v>
      </c>
      <c r="J79" s="190">
        <f>'Inventaire 1'!J78+'Inventaire 2'!J78+'Inventaire 3'!J78</f>
        <v>0</v>
      </c>
      <c r="K79" s="190">
        <f>'Inventaire 1'!K78+'Inventaire 2'!K78+'Inventaire 3'!K78</f>
        <v>0</v>
      </c>
      <c r="L79" s="190">
        <f>'Inventaire 1'!L78+'Inventaire 2'!L78+'Inventaire 3'!L78</f>
        <v>0</v>
      </c>
      <c r="M79" s="190">
        <f>'Inventaire 1'!M78+'Inventaire 2'!M78+'Inventaire 3'!M78</f>
        <v>0</v>
      </c>
      <c r="N79" s="190">
        <f>'Inventaire 1'!N78+'Inventaire 2'!N78+'Inventaire 3'!N78</f>
        <v>0</v>
      </c>
      <c r="O79" s="386">
        <f t="shared" si="10"/>
        <v>54</v>
      </c>
      <c r="P79" s="73"/>
    </row>
    <row r="80" spans="1:22">
      <c r="A80" s="374">
        <f>'Inventaire 1'!A79</f>
        <v>56</v>
      </c>
      <c r="B80" s="190">
        <f>'Inventaire 1'!B79+'Inventaire 2'!B79+'Inventaire 3'!B79</f>
        <v>0</v>
      </c>
      <c r="C80" s="190">
        <f>'Inventaire 1'!C79+'Inventaire 2'!C79+'Inventaire 3'!C79</f>
        <v>0</v>
      </c>
      <c r="D80" s="190">
        <f>'Inventaire 1'!D79+'Inventaire 2'!D79+'Inventaire 3'!D79</f>
        <v>0</v>
      </c>
      <c r="E80" s="190">
        <f>'Inventaire 1'!E79+'Inventaire 2'!E79+'Inventaire 3'!E79</f>
        <v>0</v>
      </c>
      <c r="F80" s="190">
        <f>'Inventaire 1'!F79+'Inventaire 2'!F79+'Inventaire 3'!F79</f>
        <v>0</v>
      </c>
      <c r="G80" s="190">
        <f>'Inventaire 1'!G79+'Inventaire 2'!G79+'Inventaire 3'!G79</f>
        <v>0</v>
      </c>
      <c r="H80" s="116">
        <v>3.1</v>
      </c>
      <c r="I80" s="190">
        <f>'Inventaire 1'!I79+'Inventaire 2'!I79+'Inventaire 3'!I79</f>
        <v>0</v>
      </c>
      <c r="J80" s="190">
        <f>'Inventaire 1'!J79+'Inventaire 2'!J79+'Inventaire 3'!J79</f>
        <v>0</v>
      </c>
      <c r="K80" s="190">
        <f>'Inventaire 1'!K79+'Inventaire 2'!K79+'Inventaire 3'!K79</f>
        <v>0</v>
      </c>
      <c r="L80" s="190">
        <f>'Inventaire 1'!L79+'Inventaire 2'!L79+'Inventaire 3'!L79</f>
        <v>0</v>
      </c>
      <c r="M80" s="190">
        <f>'Inventaire 1'!M79+'Inventaire 2'!M79+'Inventaire 3'!M79</f>
        <v>0</v>
      </c>
      <c r="N80" s="190">
        <f>'Inventaire 1'!N79+'Inventaire 2'!N79+'Inventaire 3'!N79</f>
        <v>0</v>
      </c>
      <c r="O80" s="386">
        <f t="shared" si="10"/>
        <v>56</v>
      </c>
      <c r="P80" s="73"/>
    </row>
    <row r="81" spans="1:22">
      <c r="A81" s="374">
        <f>'Inventaire 1'!A80</f>
        <v>58</v>
      </c>
      <c r="B81" s="190">
        <f>'Inventaire 1'!B80+'Inventaire 2'!B80+'Inventaire 3'!B80</f>
        <v>0</v>
      </c>
      <c r="C81" s="190">
        <f>'Inventaire 1'!C80+'Inventaire 2'!C80+'Inventaire 3'!C80</f>
        <v>0</v>
      </c>
      <c r="D81" s="190">
        <f>'Inventaire 1'!D80+'Inventaire 2'!D80+'Inventaire 3'!D80</f>
        <v>0</v>
      </c>
      <c r="E81" s="190">
        <f>'Inventaire 1'!E80+'Inventaire 2'!E80+'Inventaire 3'!E80</f>
        <v>0</v>
      </c>
      <c r="F81" s="190">
        <f>'Inventaire 1'!F80+'Inventaire 2'!F80+'Inventaire 3'!F80</f>
        <v>0</v>
      </c>
      <c r="G81" s="190">
        <f>'Inventaire 1'!G80+'Inventaire 2'!G80+'Inventaire 3'!G80</f>
        <v>0</v>
      </c>
      <c r="H81" s="116">
        <v>3.35</v>
      </c>
      <c r="I81" s="190">
        <f>'Inventaire 1'!I80+'Inventaire 2'!I80+'Inventaire 3'!I80</f>
        <v>0</v>
      </c>
      <c r="J81" s="190">
        <f>'Inventaire 1'!J80+'Inventaire 2'!J80+'Inventaire 3'!J80</f>
        <v>0</v>
      </c>
      <c r="K81" s="190">
        <f>'Inventaire 1'!K80+'Inventaire 2'!K80+'Inventaire 3'!K80</f>
        <v>0</v>
      </c>
      <c r="L81" s="190">
        <f>'Inventaire 1'!L80+'Inventaire 2'!L80+'Inventaire 3'!L80</f>
        <v>0</v>
      </c>
      <c r="M81" s="190">
        <f>'Inventaire 1'!M80+'Inventaire 2'!M80+'Inventaire 3'!M80</f>
        <v>0</v>
      </c>
      <c r="N81" s="190">
        <f>'Inventaire 1'!N80+'Inventaire 2'!N80+'Inventaire 3'!N80</f>
        <v>0</v>
      </c>
      <c r="O81" s="386">
        <f t="shared" si="10"/>
        <v>58</v>
      </c>
      <c r="P81" s="73"/>
    </row>
    <row r="82" spans="1:22">
      <c r="A82" s="374">
        <f>'Inventaire 1'!A81</f>
        <v>60</v>
      </c>
      <c r="B82" s="190">
        <f>'Inventaire 1'!B81+'Inventaire 2'!B81+'Inventaire 3'!B81</f>
        <v>2</v>
      </c>
      <c r="C82" s="190">
        <f>'Inventaire 1'!C81+'Inventaire 2'!C81+'Inventaire 3'!C81</f>
        <v>0</v>
      </c>
      <c r="D82" s="190">
        <f>'Inventaire 1'!D81+'Inventaire 2'!D81+'Inventaire 3'!D81</f>
        <v>0</v>
      </c>
      <c r="E82" s="190">
        <f>'Inventaire 1'!E81+'Inventaire 2'!E81+'Inventaire 3'!E81</f>
        <v>0</v>
      </c>
      <c r="F82" s="190">
        <f>'Inventaire 1'!F81+'Inventaire 2'!F81+'Inventaire 3'!F81</f>
        <v>0</v>
      </c>
      <c r="G82" s="190">
        <f>'Inventaire 1'!G81+'Inventaire 2'!G81+'Inventaire 3'!G81</f>
        <v>0</v>
      </c>
      <c r="H82" s="116">
        <v>3.6</v>
      </c>
      <c r="I82" s="190">
        <f>'Inventaire 1'!I81+'Inventaire 2'!I81+'Inventaire 3'!I81</f>
        <v>7.6999999999999993</v>
      </c>
      <c r="J82" s="190">
        <f>'Inventaire 1'!J81+'Inventaire 2'!J81+'Inventaire 3'!J81</f>
        <v>0</v>
      </c>
      <c r="K82" s="190">
        <f>'Inventaire 1'!K81+'Inventaire 2'!K81+'Inventaire 3'!K81</f>
        <v>0</v>
      </c>
      <c r="L82" s="190">
        <f>'Inventaire 1'!L81+'Inventaire 2'!L81+'Inventaire 3'!L81</f>
        <v>0</v>
      </c>
      <c r="M82" s="190">
        <f>'Inventaire 1'!M81+'Inventaire 2'!M81+'Inventaire 3'!M81</f>
        <v>0</v>
      </c>
      <c r="N82" s="190">
        <f>'Inventaire 1'!N81+'Inventaire 2'!N81+'Inventaire 3'!N81</f>
        <v>0</v>
      </c>
      <c r="O82" s="386">
        <f t="shared" si="10"/>
        <v>60</v>
      </c>
      <c r="P82" s="73"/>
    </row>
    <row r="83" spans="1:22">
      <c r="A83" s="374">
        <f>'Inventaire 1'!A82</f>
        <v>62</v>
      </c>
      <c r="B83" s="190">
        <f>'Inventaire 1'!B82+'Inventaire 2'!B82+'Inventaire 3'!B82</f>
        <v>0</v>
      </c>
      <c r="C83" s="190">
        <f>'Inventaire 1'!C82+'Inventaire 2'!C82+'Inventaire 3'!C82</f>
        <v>0</v>
      </c>
      <c r="D83" s="190">
        <f>'Inventaire 1'!D82+'Inventaire 2'!D82+'Inventaire 3'!D82</f>
        <v>0</v>
      </c>
      <c r="E83" s="190">
        <f>'Inventaire 1'!E82+'Inventaire 2'!E82+'Inventaire 3'!E82</f>
        <v>0</v>
      </c>
      <c r="F83" s="190">
        <f>'Inventaire 1'!F82+'Inventaire 2'!F82+'Inventaire 3'!F82</f>
        <v>0</v>
      </c>
      <c r="G83" s="190">
        <f>'Inventaire 1'!G82+'Inventaire 2'!G82+'Inventaire 3'!G82</f>
        <v>0</v>
      </c>
      <c r="H83" s="116">
        <v>3.85</v>
      </c>
      <c r="I83" s="190">
        <f>'Inventaire 1'!I82+'Inventaire 2'!I82+'Inventaire 3'!I82</f>
        <v>0</v>
      </c>
      <c r="J83" s="190">
        <f>'Inventaire 1'!J82+'Inventaire 2'!J82+'Inventaire 3'!J82</f>
        <v>0</v>
      </c>
      <c r="K83" s="190">
        <f>'Inventaire 1'!K82+'Inventaire 2'!K82+'Inventaire 3'!K82</f>
        <v>0</v>
      </c>
      <c r="L83" s="190">
        <f>'Inventaire 1'!L82+'Inventaire 2'!L82+'Inventaire 3'!L82</f>
        <v>0</v>
      </c>
      <c r="M83" s="190">
        <f>'Inventaire 1'!M82+'Inventaire 2'!M82+'Inventaire 3'!M82</f>
        <v>0</v>
      </c>
      <c r="N83" s="190">
        <f>'Inventaire 1'!N82+'Inventaire 2'!N82+'Inventaire 3'!N82</f>
        <v>0</v>
      </c>
      <c r="O83" s="386">
        <f t="shared" si="10"/>
        <v>62</v>
      </c>
      <c r="P83" s="73"/>
    </row>
    <row r="84" spans="1:22">
      <c r="A84" s="374">
        <f>'Inventaire 1'!A83</f>
        <v>64</v>
      </c>
      <c r="B84" s="190">
        <f>'Inventaire 1'!B83+'Inventaire 2'!B83+'Inventaire 3'!B83</f>
        <v>1</v>
      </c>
      <c r="C84" s="190">
        <f>'Inventaire 1'!C83+'Inventaire 2'!C83+'Inventaire 3'!C83</f>
        <v>0</v>
      </c>
      <c r="D84" s="190">
        <f>'Inventaire 1'!D83+'Inventaire 2'!D83+'Inventaire 3'!D83</f>
        <v>0</v>
      </c>
      <c r="E84" s="190">
        <f>'Inventaire 1'!E83+'Inventaire 2'!E83+'Inventaire 3'!E83</f>
        <v>0</v>
      </c>
      <c r="F84" s="190">
        <f>'Inventaire 1'!F83+'Inventaire 2'!F83+'Inventaire 3'!F83</f>
        <v>0</v>
      </c>
      <c r="G84" s="190">
        <f>'Inventaire 1'!G83+'Inventaire 2'!G83+'Inventaire 3'!G83</f>
        <v>0</v>
      </c>
      <c r="H84" s="116">
        <v>4.1500000000000004</v>
      </c>
      <c r="I84" s="190">
        <f>'Inventaire 1'!I83+'Inventaire 2'!I83+'Inventaire 3'!I83</f>
        <v>4.4250000000000007</v>
      </c>
      <c r="J84" s="190">
        <f>'Inventaire 1'!J83+'Inventaire 2'!J83+'Inventaire 3'!J83</f>
        <v>0</v>
      </c>
      <c r="K84" s="190">
        <f>'Inventaire 1'!K83+'Inventaire 2'!K83+'Inventaire 3'!K83</f>
        <v>0</v>
      </c>
      <c r="L84" s="190">
        <f>'Inventaire 1'!L83+'Inventaire 2'!L83+'Inventaire 3'!L83</f>
        <v>0</v>
      </c>
      <c r="M84" s="190">
        <f>'Inventaire 1'!M83+'Inventaire 2'!M83+'Inventaire 3'!M83</f>
        <v>0</v>
      </c>
      <c r="N84" s="190">
        <f>'Inventaire 1'!N83+'Inventaire 2'!N83+'Inventaire 3'!N83</f>
        <v>0</v>
      </c>
      <c r="O84" s="386">
        <f t="shared" si="10"/>
        <v>64</v>
      </c>
      <c r="P84" s="73"/>
    </row>
    <row r="85" spans="1:22">
      <c r="A85" s="374">
        <f>'Inventaire 1'!A84</f>
        <v>66</v>
      </c>
      <c r="B85" s="190">
        <f>'Inventaire 1'!B84+'Inventaire 2'!B84+'Inventaire 3'!B84</f>
        <v>0</v>
      </c>
      <c r="C85" s="190">
        <f>'Inventaire 1'!C84+'Inventaire 2'!C84+'Inventaire 3'!C84</f>
        <v>0</v>
      </c>
      <c r="D85" s="190">
        <f>'Inventaire 1'!D84+'Inventaire 2'!D84+'Inventaire 3'!D84</f>
        <v>0</v>
      </c>
      <c r="E85" s="190">
        <f>'Inventaire 1'!E84+'Inventaire 2'!E84+'Inventaire 3'!E84</f>
        <v>0</v>
      </c>
      <c r="F85" s="190">
        <f>'Inventaire 1'!F84+'Inventaire 2'!F84+'Inventaire 3'!F84</f>
        <v>0</v>
      </c>
      <c r="G85" s="190">
        <f>'Inventaire 1'!G84+'Inventaire 2'!G84+'Inventaire 3'!G84</f>
        <v>0</v>
      </c>
      <c r="H85" s="116">
        <v>4.45</v>
      </c>
      <c r="I85" s="190">
        <f>'Inventaire 1'!I84+'Inventaire 2'!I84+'Inventaire 3'!I84</f>
        <v>0</v>
      </c>
      <c r="J85" s="190">
        <f>'Inventaire 1'!J84+'Inventaire 2'!J84+'Inventaire 3'!J84</f>
        <v>0</v>
      </c>
      <c r="K85" s="190">
        <f>'Inventaire 1'!K84+'Inventaire 2'!K84+'Inventaire 3'!K84</f>
        <v>0</v>
      </c>
      <c r="L85" s="190">
        <f>'Inventaire 1'!L84+'Inventaire 2'!L84+'Inventaire 3'!L84</f>
        <v>0</v>
      </c>
      <c r="M85" s="190">
        <f>'Inventaire 1'!M84+'Inventaire 2'!M84+'Inventaire 3'!M84</f>
        <v>0</v>
      </c>
      <c r="N85" s="190">
        <f>'Inventaire 1'!N84+'Inventaire 2'!N84+'Inventaire 3'!N84</f>
        <v>0</v>
      </c>
      <c r="O85" s="386">
        <f t="shared" si="10"/>
        <v>66</v>
      </c>
      <c r="P85" s="73"/>
    </row>
    <row r="86" spans="1:22">
      <c r="A86" s="374">
        <f>'Inventaire 1'!A85</f>
        <v>68</v>
      </c>
      <c r="B86" s="190">
        <f>'Inventaire 1'!B85+'Inventaire 2'!B85+'Inventaire 3'!B85</f>
        <v>2</v>
      </c>
      <c r="C86" s="190">
        <f>'Inventaire 1'!C85+'Inventaire 2'!C85+'Inventaire 3'!C85</f>
        <v>0</v>
      </c>
      <c r="D86" s="190">
        <f>'Inventaire 1'!D85+'Inventaire 2'!D85+'Inventaire 3'!D85</f>
        <v>0</v>
      </c>
      <c r="E86" s="190">
        <f>'Inventaire 1'!E85+'Inventaire 2'!E85+'Inventaire 3'!E85</f>
        <v>0</v>
      </c>
      <c r="F86" s="190">
        <f>'Inventaire 1'!F85+'Inventaire 2'!F85+'Inventaire 3'!F85</f>
        <v>0</v>
      </c>
      <c r="G86" s="190">
        <f>'Inventaire 1'!G85+'Inventaire 2'!G85+'Inventaire 3'!G85</f>
        <v>0</v>
      </c>
      <c r="H86" s="116">
        <v>4.75</v>
      </c>
      <c r="I86" s="190">
        <f>'Inventaire 1'!I85+'Inventaire 2'!I85+'Inventaire 3'!I85</f>
        <v>10.15</v>
      </c>
      <c r="J86" s="190">
        <f>'Inventaire 1'!J85+'Inventaire 2'!J85+'Inventaire 3'!J85</f>
        <v>0</v>
      </c>
      <c r="K86" s="190">
        <f>'Inventaire 1'!K85+'Inventaire 2'!K85+'Inventaire 3'!K85</f>
        <v>0</v>
      </c>
      <c r="L86" s="190">
        <f>'Inventaire 1'!L85+'Inventaire 2'!L85+'Inventaire 3'!L85</f>
        <v>0</v>
      </c>
      <c r="M86" s="190">
        <f>'Inventaire 1'!M85+'Inventaire 2'!M85+'Inventaire 3'!M85</f>
        <v>0</v>
      </c>
      <c r="N86" s="190">
        <f>'Inventaire 1'!N85+'Inventaire 2'!N85+'Inventaire 3'!N85</f>
        <v>0</v>
      </c>
      <c r="O86" s="386">
        <f t="shared" si="10"/>
        <v>68</v>
      </c>
      <c r="P86" s="73"/>
    </row>
    <row r="87" spans="1:22">
      <c r="A87" s="374">
        <f>'Inventaire 1'!A86</f>
        <v>70</v>
      </c>
      <c r="B87" s="190">
        <f>'Inventaire 1'!B86+'Inventaire 2'!B86+'Inventaire 3'!B86</f>
        <v>0</v>
      </c>
      <c r="C87" s="190">
        <f>'Inventaire 1'!C86+'Inventaire 2'!C86+'Inventaire 3'!C86</f>
        <v>0</v>
      </c>
      <c r="D87" s="190">
        <f>'Inventaire 1'!D86+'Inventaire 2'!D86+'Inventaire 3'!D86</f>
        <v>0</v>
      </c>
      <c r="E87" s="190">
        <f>'Inventaire 1'!E86+'Inventaire 2'!E86+'Inventaire 3'!E86</f>
        <v>0</v>
      </c>
      <c r="F87" s="190">
        <f>'Inventaire 1'!F86+'Inventaire 2'!F86+'Inventaire 3'!F86</f>
        <v>0</v>
      </c>
      <c r="G87" s="190">
        <f>'Inventaire 1'!G86+'Inventaire 2'!G86+'Inventaire 3'!G86</f>
        <v>0</v>
      </c>
      <c r="H87" s="116">
        <v>5.05</v>
      </c>
      <c r="I87" s="190">
        <f>'Inventaire 1'!I86+'Inventaire 2'!I86+'Inventaire 3'!I86</f>
        <v>0</v>
      </c>
      <c r="J87" s="190">
        <f>'Inventaire 1'!J86+'Inventaire 2'!J86+'Inventaire 3'!J86</f>
        <v>0</v>
      </c>
      <c r="K87" s="190">
        <f>'Inventaire 1'!K86+'Inventaire 2'!K86+'Inventaire 3'!K86</f>
        <v>0</v>
      </c>
      <c r="L87" s="190">
        <f>'Inventaire 1'!L86+'Inventaire 2'!L86+'Inventaire 3'!L86</f>
        <v>0</v>
      </c>
      <c r="M87" s="190">
        <f>'Inventaire 1'!M86+'Inventaire 2'!M86+'Inventaire 3'!M86</f>
        <v>0</v>
      </c>
      <c r="N87" s="190">
        <f>'Inventaire 1'!N86+'Inventaire 2'!N86+'Inventaire 3'!N86</f>
        <v>0</v>
      </c>
      <c r="O87" s="386">
        <f t="shared" si="10"/>
        <v>70</v>
      </c>
      <c r="P87" s="73"/>
    </row>
    <row r="88" spans="1:22">
      <c r="A88" s="374">
        <f>'Inventaire 1'!A87</f>
        <v>72</v>
      </c>
      <c r="B88" s="190">
        <f>'Inventaire 1'!B87+'Inventaire 2'!B87+'Inventaire 3'!B87</f>
        <v>0</v>
      </c>
      <c r="C88" s="190">
        <f>'Inventaire 1'!C87+'Inventaire 2'!C87+'Inventaire 3'!C87</f>
        <v>0</v>
      </c>
      <c r="D88" s="190">
        <f>'Inventaire 1'!D87+'Inventaire 2'!D87+'Inventaire 3'!D87</f>
        <v>0</v>
      </c>
      <c r="E88" s="190">
        <f>'Inventaire 1'!E87+'Inventaire 2'!E87+'Inventaire 3'!E87</f>
        <v>0</v>
      </c>
      <c r="F88" s="190">
        <f>'Inventaire 1'!F87+'Inventaire 2'!F87+'Inventaire 3'!F87</f>
        <v>0</v>
      </c>
      <c r="G88" s="190">
        <f>'Inventaire 1'!G87+'Inventaire 2'!G87+'Inventaire 3'!G87</f>
        <v>0</v>
      </c>
      <c r="H88" s="116">
        <v>5.4</v>
      </c>
      <c r="I88" s="190">
        <f>'Inventaire 1'!I87+'Inventaire 2'!I87+'Inventaire 3'!I87</f>
        <v>0</v>
      </c>
      <c r="J88" s="190">
        <f>'Inventaire 1'!J87+'Inventaire 2'!J87+'Inventaire 3'!J87</f>
        <v>0</v>
      </c>
      <c r="K88" s="190">
        <f>'Inventaire 1'!K87+'Inventaire 2'!K87+'Inventaire 3'!K87</f>
        <v>0</v>
      </c>
      <c r="L88" s="190">
        <f>'Inventaire 1'!L87+'Inventaire 2'!L87+'Inventaire 3'!L87</f>
        <v>0</v>
      </c>
      <c r="M88" s="190">
        <f>'Inventaire 1'!M87+'Inventaire 2'!M87+'Inventaire 3'!M87</f>
        <v>0</v>
      </c>
      <c r="N88" s="190">
        <f>'Inventaire 1'!N87+'Inventaire 2'!N87+'Inventaire 3'!N87</f>
        <v>0</v>
      </c>
      <c r="O88" s="386">
        <f t="shared" si="10"/>
        <v>72</v>
      </c>
      <c r="P88" s="73"/>
    </row>
    <row r="89" spans="1:22">
      <c r="A89" s="374">
        <f>'Inventaire 1'!A88</f>
        <v>74</v>
      </c>
      <c r="B89" s="190">
        <f>'Inventaire 1'!B88+'Inventaire 2'!B88+'Inventaire 3'!B88</f>
        <v>0</v>
      </c>
      <c r="C89" s="190">
        <f>'Inventaire 1'!C88+'Inventaire 2'!C88+'Inventaire 3'!C88</f>
        <v>0</v>
      </c>
      <c r="D89" s="190">
        <f>'Inventaire 1'!D88+'Inventaire 2'!D88+'Inventaire 3'!D88</f>
        <v>0</v>
      </c>
      <c r="E89" s="190">
        <f>'Inventaire 1'!E88+'Inventaire 2'!E88+'Inventaire 3'!E88</f>
        <v>0</v>
      </c>
      <c r="F89" s="190">
        <f>'Inventaire 1'!F88+'Inventaire 2'!F88+'Inventaire 3'!F88</f>
        <v>0</v>
      </c>
      <c r="G89" s="190">
        <f>'Inventaire 1'!G88+'Inventaire 2'!G88+'Inventaire 3'!G88</f>
        <v>0</v>
      </c>
      <c r="H89" s="116">
        <v>5.75</v>
      </c>
      <c r="I89" s="190">
        <f>'Inventaire 1'!I88+'Inventaire 2'!I88+'Inventaire 3'!I88</f>
        <v>0</v>
      </c>
      <c r="J89" s="190">
        <f>'Inventaire 1'!J88+'Inventaire 2'!J88+'Inventaire 3'!J88</f>
        <v>0</v>
      </c>
      <c r="K89" s="190">
        <f>'Inventaire 1'!K88+'Inventaire 2'!K88+'Inventaire 3'!K88</f>
        <v>0</v>
      </c>
      <c r="L89" s="190">
        <f>'Inventaire 1'!L88+'Inventaire 2'!L88+'Inventaire 3'!L88</f>
        <v>0</v>
      </c>
      <c r="M89" s="190">
        <f>'Inventaire 1'!M88+'Inventaire 2'!M88+'Inventaire 3'!M88</f>
        <v>0</v>
      </c>
      <c r="N89" s="190">
        <f>'Inventaire 1'!N88+'Inventaire 2'!N88+'Inventaire 3'!N88</f>
        <v>0</v>
      </c>
      <c r="O89" s="386">
        <f t="shared" si="10"/>
        <v>74</v>
      </c>
      <c r="P89" s="73"/>
      <c r="Q89" s="73"/>
      <c r="R89" s="347"/>
      <c r="S89" s="73"/>
      <c r="T89" s="73"/>
      <c r="U89" s="73"/>
      <c r="V89" s="73"/>
    </row>
    <row r="90" spans="1:22">
      <c r="A90" s="374">
        <f>'Inventaire 1'!A89</f>
        <v>76</v>
      </c>
      <c r="B90" s="190">
        <f>'Inventaire 1'!B89+'Inventaire 2'!B89+'Inventaire 3'!B89</f>
        <v>0</v>
      </c>
      <c r="C90" s="190">
        <f>'Inventaire 1'!C89+'Inventaire 2'!C89+'Inventaire 3'!C89</f>
        <v>0</v>
      </c>
      <c r="D90" s="190">
        <f>'Inventaire 1'!D89+'Inventaire 2'!D89+'Inventaire 3'!D89</f>
        <v>0</v>
      </c>
      <c r="E90" s="190">
        <f>'Inventaire 1'!E89+'Inventaire 2'!E89+'Inventaire 3'!E89</f>
        <v>0</v>
      </c>
      <c r="F90" s="190">
        <f>'Inventaire 1'!F89+'Inventaire 2'!F89+'Inventaire 3'!F89</f>
        <v>0</v>
      </c>
      <c r="G90" s="190">
        <f>'Inventaire 1'!G89+'Inventaire 2'!G89+'Inventaire 3'!G89</f>
        <v>0</v>
      </c>
      <c r="H90" s="116">
        <v>6.1</v>
      </c>
      <c r="I90" s="190">
        <f>'Inventaire 1'!I89+'Inventaire 2'!I89+'Inventaire 3'!I89</f>
        <v>0</v>
      </c>
      <c r="J90" s="190">
        <f>'Inventaire 1'!J89+'Inventaire 2'!J89+'Inventaire 3'!J89</f>
        <v>0</v>
      </c>
      <c r="K90" s="190">
        <f>'Inventaire 1'!K89+'Inventaire 2'!K89+'Inventaire 3'!K89</f>
        <v>0</v>
      </c>
      <c r="L90" s="190">
        <f>'Inventaire 1'!L89+'Inventaire 2'!L89+'Inventaire 3'!L89</f>
        <v>0</v>
      </c>
      <c r="M90" s="190">
        <f>'Inventaire 1'!M89+'Inventaire 2'!M89+'Inventaire 3'!M89</f>
        <v>0</v>
      </c>
      <c r="N90" s="190">
        <f>'Inventaire 1'!N89+'Inventaire 2'!N89+'Inventaire 3'!N89</f>
        <v>0</v>
      </c>
      <c r="O90" s="386">
        <f t="shared" si="10"/>
        <v>76</v>
      </c>
      <c r="P90" s="73"/>
      <c r="Q90" s="73"/>
      <c r="R90" s="347"/>
      <c r="S90" s="73"/>
      <c r="T90" s="73"/>
      <c r="U90" s="73"/>
      <c r="V90" s="73"/>
    </row>
    <row r="91" spans="1:22">
      <c r="A91" s="374">
        <f>'Inventaire 1'!A90</f>
        <v>78</v>
      </c>
      <c r="B91" s="190">
        <f>'Inventaire 1'!B90+'Inventaire 2'!B90+'Inventaire 3'!B90</f>
        <v>0</v>
      </c>
      <c r="C91" s="190">
        <f>'Inventaire 1'!C90+'Inventaire 2'!C90+'Inventaire 3'!C90</f>
        <v>0</v>
      </c>
      <c r="D91" s="190">
        <f>'Inventaire 1'!D90+'Inventaire 2'!D90+'Inventaire 3'!D90</f>
        <v>0</v>
      </c>
      <c r="E91" s="190">
        <f>'Inventaire 1'!E90+'Inventaire 2'!E90+'Inventaire 3'!E90</f>
        <v>0</v>
      </c>
      <c r="F91" s="190">
        <f>'Inventaire 1'!F90+'Inventaire 2'!F90+'Inventaire 3'!F90</f>
        <v>0</v>
      </c>
      <c r="G91" s="190">
        <f>'Inventaire 1'!G90+'Inventaire 2'!G90+'Inventaire 3'!G90</f>
        <v>0</v>
      </c>
      <c r="H91" s="116">
        <v>6.45</v>
      </c>
      <c r="I91" s="190">
        <f>'Inventaire 1'!I90+'Inventaire 2'!I90+'Inventaire 3'!I90</f>
        <v>0</v>
      </c>
      <c r="J91" s="190">
        <f>'Inventaire 1'!J90+'Inventaire 2'!J90+'Inventaire 3'!J90</f>
        <v>0</v>
      </c>
      <c r="K91" s="190">
        <f>'Inventaire 1'!K90+'Inventaire 2'!K90+'Inventaire 3'!K90</f>
        <v>0</v>
      </c>
      <c r="L91" s="190">
        <f>'Inventaire 1'!L90+'Inventaire 2'!L90+'Inventaire 3'!L90</f>
        <v>0</v>
      </c>
      <c r="M91" s="190">
        <f>'Inventaire 1'!M90+'Inventaire 2'!M90+'Inventaire 3'!M90</f>
        <v>0</v>
      </c>
      <c r="N91" s="190">
        <f>'Inventaire 1'!N90+'Inventaire 2'!N90+'Inventaire 3'!N90</f>
        <v>0</v>
      </c>
      <c r="O91" s="386">
        <f t="shared" si="10"/>
        <v>78</v>
      </c>
      <c r="P91" s="73"/>
      <c r="Q91" s="73"/>
      <c r="R91" s="347"/>
      <c r="S91" s="73"/>
      <c r="T91" s="73"/>
      <c r="U91" s="73"/>
      <c r="V91" s="73"/>
    </row>
    <row r="92" spans="1:22">
      <c r="A92" s="374">
        <f>'Inventaire 1'!A91</f>
        <v>80</v>
      </c>
      <c r="B92" s="190">
        <f>'Inventaire 1'!B91+'Inventaire 2'!B91+'Inventaire 3'!B91</f>
        <v>0</v>
      </c>
      <c r="C92" s="190">
        <f>'Inventaire 1'!C91+'Inventaire 2'!C91+'Inventaire 3'!C91</f>
        <v>0</v>
      </c>
      <c r="D92" s="190">
        <f>'Inventaire 1'!D91+'Inventaire 2'!D91+'Inventaire 3'!D91</f>
        <v>0</v>
      </c>
      <c r="E92" s="190">
        <f>'Inventaire 1'!E91+'Inventaire 2'!E91+'Inventaire 3'!E91</f>
        <v>0</v>
      </c>
      <c r="F92" s="190">
        <f>'Inventaire 1'!F91+'Inventaire 2'!F91+'Inventaire 3'!F91</f>
        <v>0</v>
      </c>
      <c r="G92" s="190">
        <f>'Inventaire 1'!G91+'Inventaire 2'!G91+'Inventaire 3'!G91</f>
        <v>0</v>
      </c>
      <c r="H92" s="116">
        <v>6.8</v>
      </c>
      <c r="I92" s="190">
        <f>'Inventaire 1'!I91+'Inventaire 2'!I91+'Inventaire 3'!I91</f>
        <v>0</v>
      </c>
      <c r="J92" s="190">
        <f>'Inventaire 1'!J91+'Inventaire 2'!J91+'Inventaire 3'!J91</f>
        <v>0</v>
      </c>
      <c r="K92" s="190">
        <f>'Inventaire 1'!K91+'Inventaire 2'!K91+'Inventaire 3'!K91</f>
        <v>0</v>
      </c>
      <c r="L92" s="190">
        <f>'Inventaire 1'!L91+'Inventaire 2'!L91+'Inventaire 3'!L91</f>
        <v>0</v>
      </c>
      <c r="M92" s="190">
        <f>'Inventaire 1'!M91+'Inventaire 2'!M91+'Inventaire 3'!M91</f>
        <v>0</v>
      </c>
      <c r="N92" s="190">
        <f>'Inventaire 1'!N91+'Inventaire 2'!N91+'Inventaire 3'!N91</f>
        <v>0</v>
      </c>
      <c r="O92" s="386">
        <f t="shared" si="10"/>
        <v>80</v>
      </c>
      <c r="P92" s="73"/>
      <c r="Q92" s="73"/>
      <c r="R92" s="347"/>
      <c r="S92" s="73"/>
      <c r="T92" s="73"/>
      <c r="U92" s="73"/>
      <c r="V92" s="73"/>
    </row>
    <row r="93" spans="1:22" ht="5.25" customHeight="1" thickBot="1">
      <c r="A93" s="2"/>
      <c r="B93" s="108"/>
      <c r="C93" s="108"/>
      <c r="D93" s="108"/>
      <c r="E93" s="108"/>
      <c r="F93" s="108"/>
      <c r="G93" s="108"/>
      <c r="H93" s="180"/>
      <c r="I93" s="181"/>
      <c r="J93" s="182"/>
      <c r="K93" s="182"/>
      <c r="L93" s="182"/>
      <c r="M93" s="182"/>
      <c r="N93" s="182"/>
      <c r="O93" s="388"/>
      <c r="P93" s="73"/>
      <c r="Q93" s="73"/>
      <c r="R93" s="347"/>
      <c r="S93" s="73"/>
      <c r="T93" s="73"/>
      <c r="U93" s="73"/>
      <c r="V93" s="73"/>
    </row>
    <row r="94" spans="1:22">
      <c r="A94" s="149" t="s">
        <v>169</v>
      </c>
      <c r="B94" s="356">
        <f t="shared" ref="B94:G94" si="11">SUM(B65:B92)</f>
        <v>157</v>
      </c>
      <c r="C94" s="356">
        <f t="shared" si="11"/>
        <v>0</v>
      </c>
      <c r="D94" s="356">
        <f t="shared" si="11"/>
        <v>0</v>
      </c>
      <c r="E94" s="356">
        <f t="shared" si="11"/>
        <v>0</v>
      </c>
      <c r="F94" s="356">
        <f t="shared" si="11"/>
        <v>0</v>
      </c>
      <c r="G94" s="356">
        <f t="shared" si="11"/>
        <v>0</v>
      </c>
      <c r="H94" s="353" t="s">
        <v>462</v>
      </c>
      <c r="I94" s="352">
        <f t="shared" ref="I94:N94" si="12">SUM(I65:I93)</f>
        <v>193.15000000000003</v>
      </c>
      <c r="J94" s="352">
        <f t="shared" si="12"/>
        <v>0</v>
      </c>
      <c r="K94" s="352">
        <f t="shared" si="12"/>
        <v>0</v>
      </c>
      <c r="L94" s="352">
        <f t="shared" si="12"/>
        <v>0</v>
      </c>
      <c r="M94" s="352">
        <f t="shared" si="12"/>
        <v>0</v>
      </c>
      <c r="N94" s="352">
        <f t="shared" si="12"/>
        <v>0</v>
      </c>
      <c r="O94" s="157" t="s">
        <v>463</v>
      </c>
      <c r="P94" s="185">
        <f>(I94+N94)/(B94+F94)</f>
        <v>1.2302547770700638</v>
      </c>
      <c r="Q94" s="567" t="s">
        <v>464</v>
      </c>
      <c r="R94" s="158"/>
      <c r="S94" s="158"/>
      <c r="T94" s="158"/>
      <c r="U94" s="158"/>
      <c r="V94" s="158"/>
    </row>
    <row r="95" spans="1:22" ht="13.8" thickBot="1">
      <c r="A95" s="149" t="s">
        <v>170</v>
      </c>
      <c r="B95" s="189">
        <f t="shared" ref="B95:G95" si="13">SUM(B58:B62)</f>
        <v>125</v>
      </c>
      <c r="C95" s="189">
        <f t="shared" si="13"/>
        <v>5</v>
      </c>
      <c r="D95" s="189">
        <f t="shared" si="13"/>
        <v>0</v>
      </c>
      <c r="E95" s="189">
        <f t="shared" si="13"/>
        <v>0</v>
      </c>
      <c r="F95" s="189">
        <f t="shared" si="13"/>
        <v>0</v>
      </c>
      <c r="G95" s="189">
        <f t="shared" si="13"/>
        <v>0</v>
      </c>
      <c r="H95" s="151" t="s">
        <v>465</v>
      </c>
      <c r="I95" s="153">
        <f t="shared" ref="I95:N95" si="14">SUM(I58:I62)</f>
        <v>34.574999999999996</v>
      </c>
      <c r="J95" s="153">
        <f t="shared" si="14"/>
        <v>1.4</v>
      </c>
      <c r="K95" s="153">
        <f t="shared" si="14"/>
        <v>0</v>
      </c>
      <c r="L95" s="153">
        <f t="shared" si="14"/>
        <v>0</v>
      </c>
      <c r="M95" s="153">
        <f t="shared" si="14"/>
        <v>0</v>
      </c>
      <c r="N95" s="153">
        <f t="shared" si="14"/>
        <v>0</v>
      </c>
      <c r="O95" s="73" t="s">
        <v>463</v>
      </c>
      <c r="P95" s="185"/>
      <c r="Q95" s="567"/>
      <c r="R95" s="158"/>
      <c r="S95" s="158"/>
      <c r="T95" s="158"/>
      <c r="U95" s="158"/>
      <c r="V95" s="158"/>
    </row>
    <row r="96" spans="1:22" ht="13.8" thickBot="1">
      <c r="A96" s="149" t="s">
        <v>171</v>
      </c>
      <c r="B96" s="156">
        <f t="shared" ref="B96:G96" si="15">SUM(B94:B95)</f>
        <v>282</v>
      </c>
      <c r="C96" s="156">
        <f t="shared" si="15"/>
        <v>5</v>
      </c>
      <c r="D96" s="156">
        <f t="shared" si="15"/>
        <v>0</v>
      </c>
      <c r="E96" s="156">
        <f t="shared" si="15"/>
        <v>0</v>
      </c>
      <c r="F96" s="156">
        <f t="shared" si="15"/>
        <v>0</v>
      </c>
      <c r="G96" s="156">
        <f t="shared" si="15"/>
        <v>0</v>
      </c>
      <c r="H96" s="151"/>
      <c r="I96" s="156">
        <f t="shared" ref="I96:N96" si="16">SUM(I94:I95)</f>
        <v>227.72500000000002</v>
      </c>
      <c r="J96" s="156">
        <f t="shared" si="16"/>
        <v>1.4</v>
      </c>
      <c r="K96" s="156">
        <f t="shared" si="16"/>
        <v>0</v>
      </c>
      <c r="L96" s="156">
        <f t="shared" si="16"/>
        <v>0</v>
      </c>
      <c r="M96" s="156">
        <f t="shared" si="16"/>
        <v>0</v>
      </c>
      <c r="N96" s="156">
        <f t="shared" si="16"/>
        <v>0</v>
      </c>
      <c r="O96" s="73"/>
      <c r="P96" s="185"/>
      <c r="Q96" s="567"/>
      <c r="R96" s="158"/>
      <c r="S96" s="158"/>
      <c r="T96" s="158"/>
      <c r="U96" s="158"/>
      <c r="V96" s="158"/>
    </row>
    <row r="97" spans="1:22" ht="13.8" thickBot="1">
      <c r="A97" s="149" t="s">
        <v>171</v>
      </c>
      <c r="B97" s="555">
        <f>SUM(B96:G96)</f>
        <v>287</v>
      </c>
      <c r="C97" s="565"/>
      <c r="D97" s="565"/>
      <c r="E97" s="565"/>
      <c r="F97" s="565"/>
      <c r="G97" s="566"/>
      <c r="H97" s="151" t="s">
        <v>466</v>
      </c>
      <c r="I97" s="555">
        <f>SUM(I96:N96)</f>
        <v>229.12500000000003</v>
      </c>
      <c r="J97" s="556"/>
      <c r="K97" s="556"/>
      <c r="L97" s="556"/>
      <c r="M97" s="556"/>
      <c r="N97" s="557"/>
      <c r="O97" s="73" t="s">
        <v>463</v>
      </c>
      <c r="P97" s="185">
        <f>I97/B97</f>
        <v>0.79834494773519171</v>
      </c>
      <c r="Q97" s="567"/>
      <c r="R97" s="158"/>
      <c r="S97" s="158"/>
      <c r="T97" s="158"/>
      <c r="U97" s="158"/>
      <c r="V97" s="158"/>
    </row>
    <row r="98" spans="1:22" ht="6" customHeight="1" thickBot="1">
      <c r="I98" s="186"/>
      <c r="J98" s="186"/>
      <c r="K98" s="186"/>
      <c r="L98" s="186"/>
      <c r="M98" s="186"/>
      <c r="N98" s="186"/>
      <c r="O98" s="73"/>
      <c r="P98" s="187"/>
      <c r="Q98" s="567"/>
    </row>
    <row r="99" spans="1:22" ht="13.8" thickBot="1">
      <c r="A99" s="149" t="s">
        <v>461</v>
      </c>
      <c r="B99" s="564">
        <f>B50+B97</f>
        <v>446</v>
      </c>
      <c r="C99" s="559"/>
      <c r="D99" s="559"/>
      <c r="E99" s="559"/>
      <c r="F99" s="559"/>
      <c r="G99" s="559"/>
      <c r="H99" s="338" t="s">
        <v>477</v>
      </c>
      <c r="I99" s="552">
        <f>I50+I97</f>
        <v>409.85</v>
      </c>
      <c r="J99" s="553"/>
      <c r="K99" s="553"/>
      <c r="L99" s="553"/>
      <c r="M99" s="553"/>
      <c r="N99" s="554"/>
      <c r="O99" s="73" t="s">
        <v>463</v>
      </c>
      <c r="P99" s="185">
        <f>I99/B99</f>
        <v>0.91894618834080721</v>
      </c>
      <c r="Q99" s="567"/>
      <c r="R99" s="158"/>
      <c r="S99" s="158"/>
      <c r="T99" s="158"/>
      <c r="U99" s="158"/>
      <c r="V99" s="158"/>
    </row>
    <row r="100" spans="1:22" ht="19.5" customHeight="1" thickBot="1">
      <c r="A100" s="149" t="s">
        <v>172</v>
      </c>
      <c r="B100" s="358">
        <f t="shared" ref="B100:G100" si="17">100/$B99*B96</f>
        <v>63.228699551569512</v>
      </c>
      <c r="C100" s="359">
        <f t="shared" si="17"/>
        <v>1.1210762331838566</v>
      </c>
      <c r="D100" s="359">
        <f t="shared" si="17"/>
        <v>0</v>
      </c>
      <c r="E100" s="359">
        <f t="shared" si="17"/>
        <v>0</v>
      </c>
      <c r="F100" s="359">
        <f t="shared" si="17"/>
        <v>0</v>
      </c>
      <c r="G100" s="360">
        <f t="shared" si="17"/>
        <v>0</v>
      </c>
      <c r="H100" s="361" t="s">
        <v>173</v>
      </c>
      <c r="I100" s="358">
        <f t="shared" ref="I100:N100" si="18">100/$I99*I96</f>
        <v>55.563010857630843</v>
      </c>
      <c r="J100" s="359">
        <f t="shared" si="18"/>
        <v>0.34158838599487612</v>
      </c>
      <c r="K100" s="359">
        <f t="shared" si="18"/>
        <v>0</v>
      </c>
      <c r="L100" s="359">
        <f t="shared" si="18"/>
        <v>0</v>
      </c>
      <c r="M100" s="359">
        <f t="shared" si="18"/>
        <v>0</v>
      </c>
      <c r="N100" s="360">
        <f t="shared" si="18"/>
        <v>0</v>
      </c>
    </row>
    <row r="101" spans="1:22" ht="19.5" customHeight="1">
      <c r="A101" s="149"/>
      <c r="B101" s="350"/>
      <c r="C101" s="350"/>
      <c r="D101" s="350"/>
      <c r="E101" s="350"/>
      <c r="F101" s="350"/>
      <c r="G101" s="350"/>
      <c r="H101" s="395"/>
      <c r="I101" s="350"/>
      <c r="J101" s="350"/>
      <c r="K101" s="350"/>
      <c r="L101" s="350"/>
      <c r="M101" s="350"/>
      <c r="N101" s="350"/>
    </row>
    <row r="102" spans="1:22" ht="19.5" customHeight="1">
      <c r="A102" s="149"/>
      <c r="B102" s="350"/>
      <c r="C102" s="350"/>
      <c r="D102" s="350"/>
      <c r="E102" s="350"/>
      <c r="F102" s="350"/>
      <c r="G102" s="350"/>
      <c r="H102" s="395"/>
      <c r="I102" s="350"/>
      <c r="J102" s="350"/>
      <c r="K102" s="350"/>
      <c r="L102" s="350"/>
      <c r="M102" s="350"/>
      <c r="N102" s="350"/>
    </row>
    <row r="103" spans="1:22" ht="19.5" customHeight="1">
      <c r="A103" s="149"/>
      <c r="B103" s="350"/>
      <c r="C103" s="350"/>
      <c r="D103" s="350"/>
      <c r="E103" s="350"/>
      <c r="F103" s="350"/>
      <c r="G103" s="350"/>
      <c r="H103" s="395"/>
      <c r="I103" s="350"/>
      <c r="J103" s="350"/>
      <c r="K103" s="350"/>
      <c r="L103" s="350"/>
      <c r="M103" s="350"/>
      <c r="N103" s="350"/>
    </row>
    <row r="104" spans="1:22" ht="13.8" thickBot="1">
      <c r="B104" s="188"/>
      <c r="C104" s="188"/>
      <c r="D104" s="188"/>
      <c r="E104" s="188"/>
    </row>
    <row r="105" spans="1:22">
      <c r="B105" s="364"/>
      <c r="C105" s="551" t="s">
        <v>6</v>
      </c>
      <c r="D105" s="551"/>
      <c r="E105" s="219"/>
    </row>
    <row r="106" spans="1:22">
      <c r="B106" s="1"/>
      <c r="C106" s="273" t="s">
        <v>4</v>
      </c>
      <c r="D106" s="273" t="s">
        <v>5</v>
      </c>
      <c r="E106" s="29"/>
    </row>
    <row r="107" spans="1:22">
      <c r="B107" s="1" t="str">
        <f>B9</f>
        <v>Ep</v>
      </c>
      <c r="C107" s="362">
        <f>B51</f>
        <v>14.349775784753364</v>
      </c>
      <c r="D107" s="362">
        <f>I51</f>
        <v>20.226912284982308</v>
      </c>
      <c r="E107" s="29"/>
    </row>
    <row r="108" spans="1:22">
      <c r="B108" s="1" t="str">
        <f>C9</f>
        <v>Sa</v>
      </c>
      <c r="C108" s="362">
        <f>C51</f>
        <v>10.538116591928251</v>
      </c>
      <c r="D108" s="362">
        <f>J51</f>
        <v>12.711967793095033</v>
      </c>
      <c r="E108" s="29"/>
    </row>
    <row r="109" spans="1:22">
      <c r="B109" s="1" t="str">
        <f>D9</f>
        <v>Secs</v>
      </c>
      <c r="C109" s="362">
        <f>D51</f>
        <v>10.762331838565023</v>
      </c>
      <c r="D109" s="362">
        <f>K51</f>
        <v>11.156520678296937</v>
      </c>
      <c r="E109" s="29"/>
    </row>
    <row r="110" spans="1:22">
      <c r="B110" s="1">
        <f>E9</f>
        <v>0</v>
      </c>
      <c r="C110" s="362">
        <f>E51</f>
        <v>0</v>
      </c>
      <c r="D110" s="362">
        <f>L51</f>
        <v>0</v>
      </c>
      <c r="E110" s="29"/>
    </row>
    <row r="111" spans="1:22">
      <c r="B111" s="1">
        <f>F9</f>
        <v>0</v>
      </c>
      <c r="C111" s="362">
        <f>F51</f>
        <v>0</v>
      </c>
      <c r="D111" s="362">
        <f>M51</f>
        <v>0</v>
      </c>
      <c r="E111" s="29"/>
    </row>
    <row r="112" spans="1:22">
      <c r="B112" s="1" t="str">
        <f>G9</f>
        <v>Aut. R.</v>
      </c>
      <c r="C112" s="362">
        <f>G51</f>
        <v>0</v>
      </c>
      <c r="D112" s="362">
        <f>N51</f>
        <v>0</v>
      </c>
      <c r="E112" s="29"/>
    </row>
    <row r="113" spans="2:5">
      <c r="B113" s="1" t="str">
        <f>B56</f>
        <v>Hê</v>
      </c>
      <c r="C113" s="362">
        <f>B100</f>
        <v>63.228699551569512</v>
      </c>
      <c r="D113" s="362">
        <f>I100</f>
        <v>55.563010857630843</v>
      </c>
      <c r="E113" s="29"/>
    </row>
    <row r="114" spans="2:5">
      <c r="B114" s="1" t="str">
        <f>C56</f>
        <v>Ers</v>
      </c>
      <c r="C114" s="362">
        <f>C100</f>
        <v>1.1210762331838566</v>
      </c>
      <c r="D114" s="362">
        <f>J100</f>
        <v>0.34158838599487612</v>
      </c>
      <c r="E114" s="29"/>
    </row>
    <row r="115" spans="2:5">
      <c r="B115" s="1" t="str">
        <f>D56</f>
        <v>Frê</v>
      </c>
      <c r="C115" s="362">
        <f>D100</f>
        <v>0</v>
      </c>
      <c r="D115" s="362">
        <f>K100</f>
        <v>0</v>
      </c>
      <c r="E115" s="29"/>
    </row>
    <row r="116" spans="2:5">
      <c r="B116" s="1" t="str">
        <f>E56</f>
        <v>Chêne</v>
      </c>
      <c r="C116" s="362">
        <f>E100</f>
        <v>0</v>
      </c>
      <c r="D116" s="362">
        <f>L100</f>
        <v>0</v>
      </c>
      <c r="E116" s="29"/>
    </row>
    <row r="117" spans="2:5">
      <c r="B117" s="1" t="str">
        <f>F56</f>
        <v>Tilleul</v>
      </c>
      <c r="C117" s="362">
        <f>F100</f>
        <v>0</v>
      </c>
      <c r="D117" s="362">
        <f>M100</f>
        <v>0</v>
      </c>
      <c r="E117" s="29"/>
    </row>
    <row r="118" spans="2:5">
      <c r="B118" s="1" t="str">
        <f>G56</f>
        <v>Aut.f</v>
      </c>
      <c r="C118" s="362">
        <f>G100</f>
        <v>0</v>
      </c>
      <c r="D118" s="362">
        <f>N100</f>
        <v>0</v>
      </c>
      <c r="E118" s="29"/>
    </row>
    <row r="119" spans="2:5" ht="13.8" thickBot="1">
      <c r="B119" s="1"/>
      <c r="C119" s="363">
        <f>SUM(C107:C118)</f>
        <v>100</v>
      </c>
      <c r="D119" s="363">
        <f>SUM(D107:D118)</f>
        <v>100</v>
      </c>
      <c r="E119" s="29"/>
    </row>
    <row r="120" spans="2:5" ht="14.4" thickTop="1" thickBot="1">
      <c r="B120" s="2"/>
      <c r="C120" s="3"/>
      <c r="D120" s="3"/>
      <c r="E120" s="4"/>
    </row>
  </sheetData>
  <sheetProtection selectLockedCells="1" selectUnlockedCells="1"/>
  <mergeCells count="14">
    <mergeCell ref="Q94:Q99"/>
    <mergeCell ref="Q47:Q50"/>
    <mergeCell ref="B97:G97"/>
    <mergeCell ref="B55:G55"/>
    <mergeCell ref="I55:N55"/>
    <mergeCell ref="B99:G99"/>
    <mergeCell ref="I99:N99"/>
    <mergeCell ref="I97:N97"/>
    <mergeCell ref="K3:L3"/>
    <mergeCell ref="C105:D105"/>
    <mergeCell ref="B50:G50"/>
    <mergeCell ref="I8:N8"/>
    <mergeCell ref="B8:G8"/>
    <mergeCell ref="I50:N50"/>
  </mergeCells>
  <phoneticPr fontId="13" type="noConversion"/>
  <pageMargins left="0.78740157480314965" right="0.39370078740157483" top="0.59055118110236227" bottom="0.39370078740157483" header="0.51181102362204722" footer="0.51181102362204722"/>
  <pageSetup paperSize="9" scale="60" orientation="portrait" blackAndWhite="1" r:id="rId1"/>
  <headerFooter alignWithMargins="0">
    <oddHeader>&amp;L&amp;6&amp;Z&amp;F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showZeros="0" workbookViewId="0">
      <selection activeCell="A16" sqref="A16"/>
    </sheetView>
  </sheetViews>
  <sheetFormatPr baseColWidth="10" defaultRowHeight="13.2"/>
  <cols>
    <col min="1" max="25" width="5.6640625" customWidth="1"/>
  </cols>
  <sheetData>
    <row r="1" spans="1:27" ht="15.6">
      <c r="A1" s="51" t="s">
        <v>429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 t="s">
        <v>430</v>
      </c>
      <c r="M1" s="570" t="str">
        <f>Introduction!B4</f>
        <v>Renan</v>
      </c>
      <c r="N1" s="570"/>
      <c r="O1" s="570"/>
      <c r="P1" s="570"/>
      <c r="Q1" s="570"/>
      <c r="R1" s="570"/>
      <c r="S1" s="52"/>
      <c r="T1" s="52"/>
      <c r="U1" s="52"/>
      <c r="V1" s="52"/>
      <c r="W1" s="54"/>
    </row>
    <row r="2" spans="1:27" ht="15.6">
      <c r="A2" s="55" t="s">
        <v>431</v>
      </c>
      <c r="B2" s="56"/>
      <c r="C2" s="56"/>
      <c r="D2" s="571" t="str">
        <f>Introduction!B5</f>
        <v>Droit de Renan</v>
      </c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572"/>
    </row>
    <row r="3" spans="1:27" ht="19.8">
      <c r="A3" s="55" t="s">
        <v>432</v>
      </c>
      <c r="B3" s="56"/>
      <c r="C3" s="56"/>
      <c r="D3" s="57" t="str">
        <f>Introduction!B6</f>
        <v>2  (A + B)</v>
      </c>
      <c r="E3" s="58"/>
      <c r="F3" s="58"/>
      <c r="G3" s="58"/>
      <c r="H3" s="58"/>
      <c r="I3" s="58"/>
      <c r="J3" s="56"/>
      <c r="K3" s="56"/>
      <c r="L3" s="56"/>
      <c r="M3" s="56"/>
      <c r="N3" s="56"/>
      <c r="O3" s="56"/>
      <c r="P3" s="56"/>
      <c r="Q3" s="56"/>
      <c r="R3" s="59" t="s">
        <v>72</v>
      </c>
      <c r="S3" s="568">
        <f>Introduction!B9</f>
        <v>39912</v>
      </c>
      <c r="T3" s="568"/>
      <c r="U3" s="568"/>
      <c r="V3" s="568"/>
      <c r="W3" s="569"/>
    </row>
    <row r="4" spans="1:27" ht="5.25" customHeight="1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2"/>
    </row>
    <row r="8" spans="1:27">
      <c r="AA8" t="s">
        <v>433</v>
      </c>
    </row>
    <row r="26" spans="13:13">
      <c r="M26" s="63"/>
    </row>
    <row r="38" spans="1:23">
      <c r="A38" s="449" t="s">
        <v>62</v>
      </c>
      <c r="B38" s="450"/>
      <c r="C38" s="450"/>
      <c r="D38" s="450"/>
      <c r="E38" s="450"/>
      <c r="F38" s="450"/>
      <c r="G38" s="450"/>
      <c r="H38" s="450"/>
      <c r="I38" s="450"/>
      <c r="J38" s="450"/>
      <c r="K38" s="450"/>
      <c r="L38" s="450"/>
      <c r="M38" s="450"/>
      <c r="N38" s="450"/>
      <c r="O38" s="450"/>
      <c r="P38" s="450"/>
      <c r="Q38" s="450"/>
      <c r="R38" s="450"/>
      <c r="S38" s="450"/>
      <c r="T38" s="450"/>
      <c r="U38" s="450"/>
      <c r="V38" s="450"/>
      <c r="W38" s="451"/>
    </row>
    <row r="39" spans="1:23">
      <c r="A39" s="452"/>
      <c r="B39" s="453"/>
      <c r="C39" s="453"/>
      <c r="D39" s="453"/>
      <c r="E39" s="453"/>
      <c r="F39" s="453"/>
      <c r="G39" s="453"/>
      <c r="H39" s="453"/>
      <c r="I39" s="453"/>
      <c r="J39" s="453"/>
      <c r="K39" s="453"/>
      <c r="L39" s="453"/>
      <c r="M39" s="453"/>
      <c r="N39" s="453"/>
      <c r="O39" s="453"/>
      <c r="P39" s="453"/>
      <c r="Q39" s="453"/>
      <c r="R39" s="453"/>
      <c r="S39" s="453"/>
      <c r="T39" s="453"/>
      <c r="U39" s="453"/>
      <c r="V39" s="453"/>
      <c r="W39" s="454"/>
    </row>
    <row r="40" spans="1:23">
      <c r="A40" s="455"/>
      <c r="B40" s="456"/>
      <c r="C40" s="456"/>
      <c r="D40" s="456"/>
      <c r="E40" s="456"/>
      <c r="F40" s="456"/>
      <c r="G40" s="456"/>
      <c r="H40" s="456"/>
      <c r="I40" s="456"/>
      <c r="J40" s="456"/>
      <c r="K40" s="456"/>
      <c r="L40" s="456"/>
      <c r="M40" s="456"/>
      <c r="N40" s="456"/>
      <c r="O40" s="456"/>
      <c r="P40" s="456"/>
      <c r="Q40" s="456"/>
      <c r="R40" s="456"/>
      <c r="S40" s="456"/>
      <c r="T40" s="456"/>
      <c r="U40" s="456"/>
      <c r="V40" s="456"/>
      <c r="W40" s="457"/>
    </row>
  </sheetData>
  <mergeCells count="4">
    <mergeCell ref="S3:W3"/>
    <mergeCell ref="A38:W40"/>
    <mergeCell ref="M1:R1"/>
    <mergeCell ref="D2:W2"/>
  </mergeCells>
  <phoneticPr fontId="13" type="noConversion"/>
  <pageMargins left="0.78740157480314965" right="0.78740157480314965" top="0.78740157480314965" bottom="0.39370078740157483" header="0.51181102362204722" footer="0.51181102362204722"/>
  <pageSetup paperSize="9" orientation="landscape" r:id="rId1"/>
  <headerFooter alignWithMargins="0">
    <oddHeader>&amp;L&amp;8&amp;Z&amp;F</oddHeader>
    <oddFooter>&amp;R&amp;8&amp;A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12</vt:i4>
      </vt:variant>
    </vt:vector>
  </HeadingPairs>
  <TitlesOfParts>
    <vt:vector size="27" baseType="lpstr">
      <vt:lpstr>Introduction</vt:lpstr>
      <vt:lpstr>1</vt:lpstr>
      <vt:lpstr>Carte portrait </vt:lpstr>
      <vt:lpstr>Photos</vt:lpstr>
      <vt:lpstr>Relevés sur le terrain</vt:lpstr>
      <vt:lpstr>Inventaire 1</vt:lpstr>
      <vt:lpstr>Inventaire 2</vt:lpstr>
      <vt:lpstr>Inventaire total</vt:lpstr>
      <vt:lpstr>Carte</vt:lpstr>
      <vt:lpstr>Photo portrait</vt:lpstr>
      <vt:lpstr>Document</vt:lpstr>
      <vt:lpstr>Document (2)</vt:lpstr>
      <vt:lpstr>Inventaire 3</vt:lpstr>
      <vt:lpstr>Dangers naturels</vt:lpstr>
      <vt:lpstr>Profil minimal</vt:lpstr>
      <vt:lpstr>'1'!Zone_d_impression</vt:lpstr>
      <vt:lpstr>Carte!Zone_d_impression</vt:lpstr>
      <vt:lpstr>'Carte portrait '!Zone_d_impression</vt:lpstr>
      <vt:lpstr>Document!Zone_d_impression</vt:lpstr>
      <vt:lpstr>'Document (2)'!Zone_d_impression</vt:lpstr>
      <vt:lpstr>Introduction!Zone_d_impression</vt:lpstr>
      <vt:lpstr>'Inventaire 1'!Zone_d_impression</vt:lpstr>
      <vt:lpstr>'Inventaire 2'!Zone_d_impression</vt:lpstr>
      <vt:lpstr>'Inventaire total'!Zone_d_impression</vt:lpstr>
      <vt:lpstr>'Photo portrait'!Zone_d_impression</vt:lpstr>
      <vt:lpstr>Photos!Zone_d_impression</vt:lpstr>
      <vt:lpstr>'Relevés sur le terrain'!Zone_d_impression</vt:lpstr>
    </vt:vector>
  </TitlesOfParts>
  <Company>Impuls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</dc:creator>
  <cp:lastModifiedBy>Gigon Miguel, WEU-AWN-WABJ</cp:lastModifiedBy>
  <cp:lastPrinted>2009-12-15T16:42:20Z</cp:lastPrinted>
  <dcterms:created xsi:type="dcterms:W3CDTF">2001-10-30T10:10:03Z</dcterms:created>
  <dcterms:modified xsi:type="dcterms:W3CDTF">2024-12-12T09:10:38Z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COO.2002.100.7.1004731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Anhang 9-11 / 2002-00081/05/01/16/06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16074</vt:lpwstr>
  </property>
  <property fmtid="{D5CDD505-2E9C-101B-9397-08002B2CF9AE}" pid="7" name="FSC#COOELAK@1.1001:FileRefOU">
    <vt:lpwstr>Forstdirektion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Sehr geehrte Frau Durindel Durindel</vt:lpwstr>
  </property>
  <property fmtid="{D5CDD505-2E9C-101B-9397-08002B2CF9AE}" pid="10" name="FSC#COOELAK@1.1001:Owner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/>
  </property>
  <property fmtid="{D5CDD505-2E9C-101B-9397-08002B2CF9AE}" pid="14" name="FSC#COOELAK@1.1001:ApprovedAt">
    <vt:lpwstr/>
  </property>
  <property fmtid="{D5CDD505-2E9C-101B-9397-08002B2CF9AE}" pid="15" name="FSC#COOELAK@1.1001:Department">
    <vt:lpwstr>Sprachdienst französisch (Komm.)</vt:lpwstr>
  </property>
  <property fmtid="{D5CDD505-2E9C-101B-9397-08002B2CF9AE}" pid="16" name="FSC#COOELAK@1.1001:CreatedAt">
    <vt:lpwstr>31.01.2005 17:12:14</vt:lpwstr>
  </property>
  <property fmtid="{D5CDD505-2E9C-101B-9397-08002B2CF9AE}" pid="17" name="FSC#COOELAK@1.1001:OU">
    <vt:lpwstr>Sprachdienst französisch (Komm.)</vt:lpwstr>
  </property>
  <property fmtid="{D5CDD505-2E9C-101B-9397-08002B2CF9AE}" pid="18" name="FSC#COOELAK@1.1001:Priority">
    <vt:lpwstr/>
  </property>
  <property fmtid="{D5CDD505-2E9C-101B-9397-08002B2CF9AE}" pid="19" name="FSC#COOELAK@1.1001:ObjBarCode">
    <vt:lpwstr>*COO.2002.100.7.1004731*</vt:lpwstr>
  </property>
  <property fmtid="{D5CDD505-2E9C-101B-9397-08002B2CF9AE}" pid="20" name="FSC#ELAKGOV@1.1001:ExternalRef">
    <vt:lpwstr/>
  </property>
  <property fmtid="{D5CDD505-2E9C-101B-9397-08002B2CF9AE}" pid="21" name="FSC#COOELAK@1.1001:OwnerFaxExtension">
    <vt:lpwstr/>
  </property>
  <property fmtid="{D5CDD505-2E9C-101B-9397-08002B2CF9AE}" pid="22" name="FSC#COOELAK@1.1001:RefBarCode">
    <vt:lpwstr>*Copie de Formular2 fr JJTH 17déc04*</vt:lpwstr>
  </property>
  <property fmtid="{D5CDD505-2E9C-101B-9397-08002B2CF9AE}" pid="23" name="FSC#COOELAK@1.1001:FileRefBarCode">
    <vt:lpwstr>*Anhang 9-11 / 2002-00081/05/01/16/06*</vt:lpwstr>
  </property>
  <property fmtid="{D5CDD505-2E9C-101B-9397-08002B2CF9AE}" pid="24" name="FSC#COOELAK@1.1001:ExternalRef">
    <vt:lpwstr/>
  </property>
  <property fmtid="{D5CDD505-2E9C-101B-9397-08002B2CF9AE}" pid="25" name="_AdHocReviewCycleID">
    <vt:i4>-270287672</vt:i4>
  </property>
  <property fmtid="{D5CDD505-2E9C-101B-9397-08002B2CF9AE}" pid="26" name="_EmailSubject">
    <vt:lpwstr>Formulaire</vt:lpwstr>
  </property>
  <property fmtid="{D5CDD505-2E9C-101B-9397-08002B2CF9AE}" pid="27" name="_AuthorEmail">
    <vt:lpwstr>marcel.thalmann@vol.be.ch</vt:lpwstr>
  </property>
  <property fmtid="{D5CDD505-2E9C-101B-9397-08002B2CF9AE}" pid="28" name="_AuthorEmailDisplayName">
    <vt:lpwstr>Thalmann Marcel, VOL-KAWA-Stab</vt:lpwstr>
  </property>
  <property fmtid="{D5CDD505-2E9C-101B-9397-08002B2CF9AE}" pid="29" name="_PreviousAdHocReviewCycleID">
    <vt:i4>-2087895129</vt:i4>
  </property>
  <property fmtid="{D5CDD505-2E9C-101B-9397-08002B2CF9AE}" pid="30" name="_ReviewingToolsShownOnce">
    <vt:lpwstr/>
  </property>
</Properties>
</file>