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bld\Downloads\"/>
    </mc:Choice>
  </mc:AlternateContent>
  <bookViews>
    <workbookView xWindow="0" yWindow="0" windowWidth="28800" windowHeight="14115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5" i="2" l="1"/>
  <c r="L55" i="2"/>
  <c r="M55" i="2"/>
  <c r="N55" i="2"/>
  <c r="O55" i="2"/>
  <c r="P55" i="2"/>
  <c r="F36" i="6" l="1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36" i="5" l="1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4" i="2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J43" i="6" s="1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F35" i="6" s="1"/>
  <c r="A35" i="6"/>
  <c r="B34" i="6"/>
  <c r="F34" i="6" s="1"/>
  <c r="A34" i="6"/>
  <c r="B33" i="6"/>
  <c r="F33" i="6" s="1"/>
  <c r="A33" i="6"/>
  <c r="B32" i="6"/>
  <c r="F32" i="6" s="1"/>
  <c r="A32" i="6"/>
  <c r="B31" i="6"/>
  <c r="F31" i="6" s="1"/>
  <c r="A31" i="6"/>
  <c r="B30" i="6"/>
  <c r="F30" i="6" s="1"/>
  <c r="A30" i="6"/>
  <c r="B29" i="6"/>
  <c r="F29" i="6" s="1"/>
  <c r="A29" i="6"/>
  <c r="B28" i="6"/>
  <c r="F28" i="6" s="1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B38" i="5"/>
  <c r="A38" i="5"/>
  <c r="B37" i="5"/>
  <c r="A37" i="5"/>
  <c r="P37" i="5" s="1"/>
  <c r="B36" i="5"/>
  <c r="A36" i="5"/>
  <c r="H36" i="5" s="1"/>
  <c r="B35" i="5"/>
  <c r="A35" i="5"/>
  <c r="F35" i="5" s="1"/>
  <c r="B34" i="5"/>
  <c r="A34" i="5"/>
  <c r="L34" i="5" s="1"/>
  <c r="B33" i="5"/>
  <c r="A33" i="5"/>
  <c r="I33" i="5" s="1"/>
  <c r="B32" i="5"/>
  <c r="A32" i="5"/>
  <c r="F32" i="5" s="1"/>
  <c r="B31" i="5"/>
  <c r="A31" i="5"/>
  <c r="F31" i="5" s="1"/>
  <c r="B30" i="5"/>
  <c r="A30" i="5"/>
  <c r="C30" i="5" s="1"/>
  <c r="B29" i="5"/>
  <c r="A29" i="5"/>
  <c r="F29" i="5" s="1"/>
  <c r="B28" i="5"/>
  <c r="A28" i="5"/>
  <c r="F28" i="5" s="1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D54" i="2"/>
  <c r="D55" i="2" s="1"/>
  <c r="E54" i="2"/>
  <c r="E55" i="2" s="1"/>
  <c r="G54" i="2"/>
  <c r="G55" i="2" s="1"/>
  <c r="H54" i="2"/>
  <c r="H55" i="2" s="1"/>
  <c r="I54" i="2"/>
  <c r="I55" i="2" s="1"/>
  <c r="J54" i="2"/>
  <c r="J55" i="2" s="1"/>
  <c r="K54" i="2"/>
  <c r="L54" i="2"/>
  <c r="M54" i="2"/>
  <c r="N54" i="2"/>
  <c r="O54" i="2"/>
  <c r="P54" i="2"/>
  <c r="C54" i="2"/>
  <c r="C55" i="2" s="1"/>
  <c r="Q55" i="2" l="1"/>
  <c r="F30" i="5"/>
  <c r="F34" i="5"/>
  <c r="F33" i="5"/>
  <c r="F14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59" i="2" s="1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Q54" i="2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6" i="2" s="1"/>
  <c r="F54" i="6"/>
  <c r="F60" i="2" s="1"/>
  <c r="P53" i="5"/>
  <c r="L53" i="5"/>
  <c r="L56" i="2" s="1"/>
  <c r="H53" i="5"/>
  <c r="H56" i="2" s="1"/>
  <c r="O53" i="6"/>
  <c r="O59" i="2" s="1"/>
  <c r="J53" i="6"/>
  <c r="J59" i="2" s="1"/>
  <c r="D53" i="5"/>
  <c r="D56" i="2" s="1"/>
  <c r="H53" i="6"/>
  <c r="H59" i="2" s="1"/>
  <c r="L53" i="6"/>
  <c r="L59" i="2" s="1"/>
  <c r="E53" i="6"/>
  <c r="E59" i="2" s="1"/>
  <c r="D53" i="6"/>
  <c r="D59" i="2" s="1"/>
  <c r="G53" i="5"/>
  <c r="G56" i="2" s="1"/>
  <c r="I53" i="5"/>
  <c r="I56" i="2" s="1"/>
  <c r="K53" i="5"/>
  <c r="K56" i="2" s="1"/>
  <c r="M53" i="5"/>
  <c r="M56" i="2" s="1"/>
  <c r="G53" i="6"/>
  <c r="G59" i="2" s="1"/>
  <c r="K53" i="6"/>
  <c r="K59" i="2" s="1"/>
  <c r="C53" i="6"/>
  <c r="C59" i="2" s="1"/>
  <c r="C53" i="5"/>
  <c r="C56" i="2" s="1"/>
  <c r="I53" i="6"/>
  <c r="I59" i="2" s="1"/>
  <c r="P53" i="6"/>
  <c r="P59" i="2" s="1"/>
  <c r="N53" i="6"/>
  <c r="N59" i="2" s="1"/>
  <c r="M53" i="6"/>
  <c r="M59" i="2" s="1"/>
  <c r="E53" i="5"/>
  <c r="E56" i="2" s="1"/>
  <c r="J53" i="5"/>
  <c r="J56" i="2" s="1"/>
  <c r="O53" i="5"/>
  <c r="O56" i="2" s="1"/>
  <c r="N53" i="5"/>
  <c r="N56" i="2" s="1"/>
  <c r="F54" i="5" l="1"/>
  <c r="F57" i="2" s="1"/>
  <c r="P54" i="5"/>
  <c r="P57" i="2" s="1"/>
  <c r="P56" i="2"/>
  <c r="H54" i="5"/>
  <c r="H57" i="2" s="1"/>
  <c r="L54" i="5"/>
  <c r="L57" i="2" s="1"/>
  <c r="P54" i="6"/>
  <c r="P60" i="2" s="1"/>
  <c r="L54" i="6"/>
  <c r="L60" i="2" s="1"/>
  <c r="I54" i="6"/>
  <c r="I60" i="2" s="1"/>
  <c r="H54" i="6"/>
  <c r="H60" i="2" s="1"/>
  <c r="K54" i="6"/>
  <c r="K60" i="2" s="1"/>
  <c r="O54" i="6"/>
  <c r="O60" i="2" s="1"/>
  <c r="E54" i="5"/>
  <c r="E57" i="2" s="1"/>
  <c r="G54" i="5"/>
  <c r="G57" i="2" s="1"/>
  <c r="M54" i="6"/>
  <c r="M60" i="2" s="1"/>
  <c r="M54" i="5"/>
  <c r="M57" i="2" s="1"/>
  <c r="D54" i="6"/>
  <c r="D60" i="2" s="1"/>
  <c r="D54" i="5"/>
  <c r="D57" i="2" s="1"/>
  <c r="J54" i="5"/>
  <c r="J57" i="2" s="1"/>
  <c r="I54" i="5"/>
  <c r="I57" i="2" s="1"/>
  <c r="G54" i="6"/>
  <c r="G60" i="2" s="1"/>
  <c r="N54" i="5"/>
  <c r="N57" i="2" s="1"/>
  <c r="C54" i="5"/>
  <c r="C57" i="2" s="1"/>
  <c r="O54" i="5"/>
  <c r="O57" i="2" s="1"/>
  <c r="N54" i="6"/>
  <c r="N60" i="2" s="1"/>
  <c r="Q53" i="6"/>
  <c r="Q59" i="2" s="1"/>
  <c r="C54" i="6"/>
  <c r="C60" i="2" s="1"/>
  <c r="K54" i="5"/>
  <c r="K57" i="2" s="1"/>
  <c r="E54" i="6"/>
  <c r="E60" i="2" s="1"/>
  <c r="J54" i="6"/>
  <c r="J60" i="2" s="1"/>
  <c r="Q53" i="5"/>
  <c r="Q56" i="2" s="1"/>
  <c r="Q54" i="5" l="1"/>
  <c r="Q57" i="2" s="1"/>
  <c r="Q54" i="6"/>
  <c r="Q60" i="2" s="1"/>
  <c r="O55" i="6" l="1"/>
  <c r="O61" i="2" s="1"/>
  <c r="F55" i="6"/>
  <c r="F61" i="2" s="1"/>
  <c r="K55" i="5"/>
  <c r="K58" i="2" s="1"/>
  <c r="F55" i="5"/>
  <c r="F58" i="2" s="1"/>
  <c r="L55" i="6"/>
  <c r="L61" i="2" s="1"/>
  <c r="M55" i="5"/>
  <c r="M58" i="2" s="1"/>
  <c r="H55" i="6"/>
  <c r="H61" i="2" s="1"/>
  <c r="P55" i="6"/>
  <c r="P61" i="2" s="1"/>
  <c r="J55" i="6"/>
  <c r="J61" i="2" s="1"/>
  <c r="N55" i="6"/>
  <c r="N61" i="2" s="1"/>
  <c r="E55" i="6"/>
  <c r="E61" i="2" s="1"/>
  <c r="I55" i="6"/>
  <c r="I61" i="2" s="1"/>
  <c r="N55" i="5"/>
  <c r="N58" i="2" s="1"/>
  <c r="G55" i="6"/>
  <c r="G61" i="2" s="1"/>
  <c r="E55" i="5"/>
  <c r="E58" i="2" s="1"/>
  <c r="G55" i="5"/>
  <c r="G58" i="2" s="1"/>
  <c r="L55" i="5"/>
  <c r="L58" i="2" s="1"/>
  <c r="P55" i="5"/>
  <c r="P58" i="2" s="1"/>
  <c r="H55" i="5"/>
  <c r="H58" i="2" s="1"/>
  <c r="O55" i="5"/>
  <c r="O58" i="2" s="1"/>
  <c r="D55" i="6"/>
  <c r="D61" i="2" s="1"/>
  <c r="K55" i="6"/>
  <c r="K61" i="2" s="1"/>
  <c r="M55" i="6"/>
  <c r="M61" i="2" s="1"/>
  <c r="J55" i="5"/>
  <c r="J58" i="2" s="1"/>
  <c r="I55" i="5"/>
  <c r="I58" i="2" s="1"/>
  <c r="D55" i="5"/>
  <c r="D58" i="2" s="1"/>
  <c r="C55" i="6"/>
  <c r="C61" i="2" s="1"/>
  <c r="C55" i="5"/>
  <c r="C58" i="2" s="1"/>
  <c r="Q55" i="5" l="1"/>
  <c r="Q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4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<sst xmlns="http://schemas.openxmlformats.org/spreadsheetml/2006/main" count="140" uniqueCount="49">
  <si>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</si>
  <si>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</si>
  <si>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</si>
  <si>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</si>
  <si>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</si>
  <si>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</si>
  <si>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</si>
  <si>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</si>
  <si>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</si>
  <si>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</si>
  <si>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</si>
  <si>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</si>
  <si>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</si>
  <si>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</si>
  <si>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</si>
  <si>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</si>
  <si>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</si>
  <si>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</si>
  <si>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</si>
  <si>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</si>
  <si>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</si>
  <si>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</si>
  <si>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</si>
  <si>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</si>
  <si>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</si>
  <si>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</si>
  <si>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</si>
  <si>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</si>
  <si>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</si>
  <si>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</si>
  <si>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</si>
  <si>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</si>
  <si>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</si>
  <si>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</si>
  <si>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</si>
  <si>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</si>
  <si>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</si>
  <si>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</si>
  <si>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</si>
  <si>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</si>
  <si>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</si>
  <si>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</si>
  <si>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</si>
  <si>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</si>
  <si>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</si>
  <si>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</si>
  <si>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</si>
  <si>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Tienfengraben</t>
  </si>
  <si>
    <t>Philip Mösch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</si>
</sst>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0" borderId="0" xfId="0" applyFont="1" applyBorder="1" applyProtection="1"/>
    <xf numFmtId="0" fontId="0" fillId="0" borderId="0" xfId="0" applyFont="1" applyBorder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0" xfId="0" applyFont="1" applyProtection="1"/>
    <xf numFmtId="0" fontId="0" fillId="2" borderId="1" xfId="0" applyFont="1" applyFill="1" applyBorder="1" applyProtection="1">
      <protection locked="0"/>
    </xf>
    <xf numFmtId="0" fontId="2" fillId="3" borderId="0" xfId="0" applyFont="1" applyFill="1" applyProtection="1"/>
    <xf numFmtId="0" fontId="0" fillId="3" borderId="0" xfId="0" applyFill="1" applyProtection="1"/>
    <xf numFmtId="0" fontId="1" fillId="3" borderId="0" xfId="0" applyFont="1" applyFill="1" applyBorder="1" applyProtection="1"/>
    <xf numFmtId="0" fontId="1" fillId="3" borderId="1" xfId="0" applyFont="1" applyFill="1" applyBorder="1" applyAlignment="1" applyProtection="1">
      <alignment vertical="center" wrapText="1"/>
    </xf>
    <xf numFmtId="0" fontId="0" fillId="3" borderId="0" xfId="0" applyFill="1" applyBorder="1" applyProtection="1"/>
    <xf numFmtId="0" fontId="0" fillId="3" borderId="5" xfId="0" applyFill="1" applyBorder="1" applyProtection="1"/>
    <xf numFmtId="0" fontId="1" fillId="3" borderId="5" xfId="0" applyFont="1" applyFill="1" applyBorder="1" applyProtection="1"/>
    <xf numFmtId="0" fontId="1" fillId="3" borderId="0" xfId="0" applyFont="1" applyFill="1" applyProtection="1"/>
    <xf numFmtId="164" fontId="0" fillId="3" borderId="5" xfId="0" applyNumberFormat="1" applyFill="1" applyBorder="1" applyProtection="1"/>
    <xf numFmtId="1" fontId="1" fillId="3" borderId="5" xfId="0" applyNumberFormat="1" applyFont="1" applyFill="1" applyBorder="1" applyProtection="1"/>
    <xf numFmtId="2" fontId="0" fillId="3" borderId="0" xfId="0" applyNumberFormat="1" applyFill="1" applyProtection="1"/>
    <xf numFmtId="164" fontId="1" fillId="3" borderId="0" xfId="0" applyNumberFormat="1" applyFont="1" applyFill="1" applyProtection="1"/>
    <xf numFmtId="1" fontId="0" fillId="3" borderId="5" xfId="0" applyNumberFormat="1" applyFill="1" applyBorder="1" applyProtection="1"/>
    <xf numFmtId="9" fontId="1" fillId="3" borderId="5" xfId="0" applyNumberFormat="1" applyFont="1" applyFill="1" applyBorder="1" applyProtection="1"/>
    <xf numFmtId="164" fontId="0" fillId="3" borderId="0" xfId="0" applyNumberFormat="1" applyFill="1" applyProtection="1"/>
    <xf numFmtId="1" fontId="1" fillId="3" borderId="0" xfId="0" applyNumberFormat="1" applyFont="1" applyFill="1" applyProtection="1"/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horizontal="right"/>
    </xf>
    <xf numFmtId="0" fontId="1" fillId="3" borderId="5" xfId="0" applyFont="1" applyFill="1" applyBorder="1" applyAlignment="1" applyProtection="1">
      <alignment horizontal="right" vertical="center"/>
    </xf>
    <xf numFmtId="0" fontId="1" fillId="3" borderId="1" xfId="0" applyFont="1" applyFill="1" applyBorder="1" applyAlignment="1" applyProtection="1">
      <alignment horizontal="center" vertical="center"/>
    </xf>
    <xf numFmtId="14" fontId="0" fillId="0" borderId="0" xfId="0" applyNumberFormat="1" applyFont="1" applyFill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1"/>
  <sheetViews>
    <sheetView tabSelected="1" topLeftCell="A4" workbookViewId="0">
      <selection activeCell="I26" sqref="I26"/>
    </sheetView>
  </sheetViews>
  <sheetFormatPr baseColWidth="10" defaultColWidth="11" defaultRowHeight="15.75" x14ac:dyDescent="0.25"/>
  <cols>
    <col min="1" max="1" width="17.875" style="13" customWidth="1"/>
    <col min="2" max="2" width="12" style="13" customWidth="1"/>
    <col min="3" max="17" width="11" style="13"/>
    <col min="18" max="18" width="17.25" style="13" bestFit="1" customWidth="1"/>
    <col min="19" max="16384" width="11" style="13"/>
  </cols>
  <sheetData>
    <row r="1" spans="1:16" ht="21" x14ac:dyDescent="0.35">
      <c r="A1" s="12" t="s">
        <v>19</v>
      </c>
    </row>
    <row r="3" spans="1:16" x14ac:dyDescent="0.25">
      <c r="A3" s="14" t="s">
        <v>15</v>
      </c>
      <c r="B3" s="31" t="s">
        <v>47</v>
      </c>
    </row>
    <row r="4" spans="1:16" x14ac:dyDescent="0.25">
      <c r="A4" s="14" t="s">
        <v>16</v>
      </c>
      <c r="B4" s="35">
        <v>40024</v>
      </c>
    </row>
    <row r="5" spans="1:16" x14ac:dyDescent="0.25">
      <c r="A5" s="14" t="s">
        <v>17</v>
      </c>
      <c r="B5" s="31" t="s">
        <v>48</v>
      </c>
    </row>
    <row r="6" spans="1:16" x14ac:dyDescent="0.25">
      <c r="A6" s="14" t="s">
        <v>18</v>
      </c>
      <c r="B6" s="11">
        <v>0.7</v>
      </c>
      <c r="C6" s="14" t="s">
        <v>0</v>
      </c>
    </row>
    <row r="8" spans="1:16" ht="47.25" x14ac:dyDescent="0.25">
      <c r="A8" s="15" t="s">
        <v>20</v>
      </c>
      <c r="B8" s="34" t="s">
        <v>1</v>
      </c>
      <c r="C8" s="34" t="s">
        <v>2</v>
      </c>
      <c r="D8" s="34" t="s">
        <v>14</v>
      </c>
      <c r="E8" s="34" t="s">
        <v>3</v>
      </c>
      <c r="F8" s="34" t="s">
        <v>43</v>
      </c>
      <c r="G8" s="34" t="s">
        <v>13</v>
      </c>
      <c r="H8" s="34" t="s">
        <v>5</v>
      </c>
      <c r="I8" s="34" t="s">
        <v>6</v>
      </c>
      <c r="J8" s="34" t="s">
        <v>7</v>
      </c>
      <c r="K8" s="34" t="s">
        <v>8</v>
      </c>
      <c r="L8" s="34" t="s">
        <v>9</v>
      </c>
      <c r="M8" s="34" t="s">
        <v>10</v>
      </c>
      <c r="N8" s="34" t="s">
        <v>11</v>
      </c>
      <c r="O8" s="34" t="s">
        <v>12</v>
      </c>
      <c r="P8" s="34" t="s">
        <v>4</v>
      </c>
    </row>
    <row r="9" spans="1:16" x14ac:dyDescent="0.25">
      <c r="A9" s="28">
        <v>10</v>
      </c>
      <c r="B9" s="28">
        <v>0.05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6" x14ac:dyDescent="0.25">
      <c r="A10" s="29">
        <v>14</v>
      </c>
      <c r="B10" s="29">
        <v>0.13</v>
      </c>
      <c r="C10" s="29">
        <v>4</v>
      </c>
      <c r="D10" s="29">
        <v>14</v>
      </c>
      <c r="E10" s="29"/>
      <c r="F10" s="29"/>
      <c r="G10" s="29"/>
      <c r="H10" s="29">
        <v>3</v>
      </c>
      <c r="I10" s="29"/>
      <c r="J10" s="29"/>
      <c r="K10" s="29"/>
      <c r="L10" s="29"/>
      <c r="M10" s="29"/>
      <c r="N10" s="29"/>
      <c r="O10" s="29"/>
      <c r="P10" s="29"/>
    </row>
    <row r="11" spans="1:16" x14ac:dyDescent="0.25">
      <c r="A11" s="29">
        <v>18</v>
      </c>
      <c r="B11" s="29">
        <v>0.25</v>
      </c>
      <c r="C11" s="29">
        <v>8</v>
      </c>
      <c r="D11" s="29">
        <v>17</v>
      </c>
      <c r="E11" s="29"/>
      <c r="F11" s="29"/>
      <c r="G11" s="29"/>
      <c r="H11" s="29">
        <v>13</v>
      </c>
      <c r="I11" s="29"/>
      <c r="J11" s="29"/>
      <c r="K11" s="29"/>
      <c r="L11" s="29"/>
      <c r="M11" s="29"/>
      <c r="N11" s="29"/>
      <c r="O11" s="29"/>
      <c r="P11" s="29"/>
    </row>
    <row r="12" spans="1:16" x14ac:dyDescent="0.25">
      <c r="A12" s="29">
        <v>22</v>
      </c>
      <c r="B12" s="29">
        <v>0.41</v>
      </c>
      <c r="C12" s="29">
        <v>2</v>
      </c>
      <c r="D12" s="29">
        <v>4</v>
      </c>
      <c r="E12" s="29"/>
      <c r="F12" s="29"/>
      <c r="G12" s="29"/>
      <c r="H12" s="29">
        <v>9</v>
      </c>
      <c r="I12" s="29"/>
      <c r="J12" s="29"/>
      <c r="K12" s="29"/>
      <c r="L12" s="29"/>
      <c r="M12" s="29"/>
      <c r="N12" s="29"/>
      <c r="O12" s="29"/>
      <c r="P12" s="29"/>
    </row>
    <row r="13" spans="1:16" x14ac:dyDescent="0.25">
      <c r="A13" s="29">
        <v>26</v>
      </c>
      <c r="B13" s="29">
        <v>0.61</v>
      </c>
      <c r="C13" s="29">
        <v>1</v>
      </c>
      <c r="D13" s="29">
        <v>3</v>
      </c>
      <c r="E13" s="29"/>
      <c r="F13" s="29"/>
      <c r="G13" s="29"/>
      <c r="H13" s="29">
        <v>8</v>
      </c>
      <c r="I13" s="29"/>
      <c r="J13" s="29"/>
      <c r="K13" s="29"/>
      <c r="L13" s="29"/>
      <c r="M13" s="29"/>
      <c r="N13" s="29"/>
      <c r="O13" s="29"/>
      <c r="P13" s="29"/>
    </row>
    <row r="14" spans="1:16" x14ac:dyDescent="0.25">
      <c r="A14" s="29">
        <v>30</v>
      </c>
      <c r="B14" s="29">
        <v>0.86</v>
      </c>
      <c r="C14" s="29">
        <v>3</v>
      </c>
      <c r="D14" s="29">
        <v>3</v>
      </c>
      <c r="E14" s="29"/>
      <c r="F14" s="29"/>
      <c r="G14" s="29"/>
      <c r="H14" s="29">
        <v>11</v>
      </c>
      <c r="I14" s="29"/>
      <c r="J14" s="29"/>
      <c r="K14" s="29"/>
      <c r="L14" s="29"/>
      <c r="M14" s="29"/>
      <c r="N14" s="29"/>
      <c r="O14" s="29"/>
      <c r="P14" s="29"/>
    </row>
    <row r="15" spans="1:16" x14ac:dyDescent="0.25">
      <c r="A15" s="29">
        <v>34</v>
      </c>
      <c r="B15" s="29">
        <v>1.1599999999999999</v>
      </c>
      <c r="C15" s="29">
        <v>4</v>
      </c>
      <c r="D15" s="29">
        <v>4</v>
      </c>
      <c r="E15" s="29"/>
      <c r="F15" s="29"/>
      <c r="G15" s="29"/>
      <c r="H15" s="29">
        <v>15</v>
      </c>
      <c r="I15" s="29"/>
      <c r="J15" s="29"/>
      <c r="K15" s="29"/>
      <c r="L15" s="29"/>
      <c r="M15" s="29"/>
      <c r="N15" s="29"/>
      <c r="O15" s="29"/>
      <c r="P15" s="29"/>
    </row>
    <row r="16" spans="1:16" x14ac:dyDescent="0.25">
      <c r="A16" s="29">
        <v>38</v>
      </c>
      <c r="B16" s="29">
        <v>1.5</v>
      </c>
      <c r="C16" s="29">
        <v>3</v>
      </c>
      <c r="D16" s="29">
        <v>3</v>
      </c>
      <c r="E16" s="29"/>
      <c r="F16" s="29"/>
      <c r="G16" s="29"/>
      <c r="H16" s="29">
        <v>7</v>
      </c>
      <c r="I16" s="29"/>
      <c r="J16" s="29"/>
      <c r="K16" s="29"/>
      <c r="L16" s="29"/>
      <c r="M16" s="29"/>
      <c r="N16" s="29"/>
      <c r="O16" s="29"/>
      <c r="P16" s="29"/>
    </row>
    <row r="17" spans="1:16" x14ac:dyDescent="0.25">
      <c r="A17" s="29">
        <v>42</v>
      </c>
      <c r="B17" s="29">
        <v>1.89</v>
      </c>
      <c r="C17" s="29">
        <v>6</v>
      </c>
      <c r="D17" s="29">
        <v>5</v>
      </c>
      <c r="E17" s="29"/>
      <c r="F17" s="29"/>
      <c r="G17" s="29"/>
      <c r="H17" s="29">
        <v>7</v>
      </c>
      <c r="I17" s="29"/>
      <c r="J17" s="29">
        <v>2</v>
      </c>
      <c r="K17" s="29"/>
      <c r="L17" s="29"/>
      <c r="M17" s="29"/>
      <c r="N17" s="29"/>
      <c r="O17" s="29"/>
      <c r="P17" s="29"/>
    </row>
    <row r="18" spans="1:16" x14ac:dyDescent="0.25">
      <c r="A18" s="29">
        <v>46</v>
      </c>
      <c r="B18" s="29">
        <v>2.31</v>
      </c>
      <c r="C18" s="29">
        <v>4</v>
      </c>
      <c r="D18" s="29">
        <v>11</v>
      </c>
      <c r="E18" s="29"/>
      <c r="F18" s="29"/>
      <c r="G18" s="29"/>
      <c r="H18" s="29">
        <v>1</v>
      </c>
      <c r="I18" s="29"/>
      <c r="J18" s="29">
        <v>1</v>
      </c>
      <c r="K18" s="29"/>
      <c r="L18" s="29"/>
      <c r="M18" s="29"/>
      <c r="N18" s="29"/>
      <c r="O18" s="29"/>
      <c r="P18" s="29"/>
    </row>
    <row r="19" spans="1:16" x14ac:dyDescent="0.25">
      <c r="A19" s="29">
        <v>50</v>
      </c>
      <c r="B19" s="29">
        <v>2.78</v>
      </c>
      <c r="C19" s="29">
        <v>6</v>
      </c>
      <c r="D19" s="29">
        <v>12</v>
      </c>
      <c r="E19" s="29"/>
      <c r="F19" s="29"/>
      <c r="G19" s="29"/>
      <c r="H19" s="29">
        <v>4</v>
      </c>
      <c r="I19" s="29"/>
      <c r="J19" s="29"/>
      <c r="K19" s="29"/>
      <c r="L19" s="29"/>
      <c r="M19" s="29"/>
      <c r="N19" s="29"/>
      <c r="O19" s="29"/>
      <c r="P19" s="29"/>
    </row>
    <row r="20" spans="1:16" x14ac:dyDescent="0.25">
      <c r="A20" s="29">
        <v>54</v>
      </c>
      <c r="B20" s="29">
        <v>3.29</v>
      </c>
      <c r="C20" s="29">
        <v>6</v>
      </c>
      <c r="D20" s="29">
        <v>12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1:16" x14ac:dyDescent="0.25">
      <c r="A21" s="29">
        <v>58</v>
      </c>
      <c r="B21" s="29">
        <v>3.84</v>
      </c>
      <c r="C21" s="29">
        <v>3</v>
      </c>
      <c r="D21" s="29">
        <v>7</v>
      </c>
      <c r="E21" s="29"/>
      <c r="F21" s="29"/>
      <c r="G21" s="29"/>
      <c r="H21" s="29">
        <v>2</v>
      </c>
      <c r="I21" s="29"/>
      <c r="J21" s="29"/>
      <c r="K21" s="29"/>
      <c r="L21" s="29"/>
      <c r="M21" s="29"/>
      <c r="N21" s="29"/>
      <c r="O21" s="29"/>
      <c r="P21" s="29"/>
    </row>
    <row r="22" spans="1:16" x14ac:dyDescent="0.25">
      <c r="A22" s="29">
        <v>62</v>
      </c>
      <c r="B22" s="29">
        <v>4.42</v>
      </c>
      <c r="C22" s="29">
        <v>3</v>
      </c>
      <c r="D22" s="29">
        <v>8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</row>
    <row r="23" spans="1:16" x14ac:dyDescent="0.25">
      <c r="A23" s="29">
        <v>66</v>
      </c>
      <c r="B23" s="29">
        <v>5.03</v>
      </c>
      <c r="C23" s="29">
        <v>1</v>
      </c>
      <c r="D23" s="29">
        <v>5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16" x14ac:dyDescent="0.25">
      <c r="A24" s="29">
        <v>70</v>
      </c>
      <c r="B24" s="29">
        <v>5.68</v>
      </c>
      <c r="C24" s="29">
        <v>2</v>
      </c>
      <c r="D24" s="29">
        <v>5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16" x14ac:dyDescent="0.25">
      <c r="A25" s="29">
        <v>74</v>
      </c>
      <c r="B25" s="29">
        <v>6.36</v>
      </c>
      <c r="C25" s="29"/>
      <c r="D25" s="29">
        <v>2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16" x14ac:dyDescent="0.25">
      <c r="A26" s="29">
        <v>78</v>
      </c>
      <c r="B26" s="29">
        <v>7.06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</row>
    <row r="27" spans="1:16" x14ac:dyDescent="0.25">
      <c r="A27" s="29">
        <v>82</v>
      </c>
      <c r="B27" s="29">
        <v>7.8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spans="1:16" x14ac:dyDescent="0.25">
      <c r="A28" s="29">
        <v>86</v>
      </c>
      <c r="B28" s="29">
        <v>8.56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spans="1:16" x14ac:dyDescent="0.25">
      <c r="A29" s="29">
        <v>90</v>
      </c>
      <c r="B29" s="29">
        <v>9.34</v>
      </c>
      <c r="C29" s="29"/>
      <c r="D29" s="29">
        <v>1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spans="1:16" x14ac:dyDescent="0.25">
      <c r="A30" s="29">
        <v>94</v>
      </c>
      <c r="B30" s="29">
        <v>10.14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1:16" x14ac:dyDescent="0.25">
      <c r="A31" s="29">
        <v>98</v>
      </c>
      <c r="B31" s="29">
        <v>10.97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6" x14ac:dyDescent="0.25">
      <c r="A32" s="29">
        <v>102</v>
      </c>
      <c r="B32" s="29">
        <v>11.81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1:16" x14ac:dyDescent="0.25">
      <c r="A33" s="29">
        <v>106</v>
      </c>
      <c r="B33" s="29">
        <v>12.67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16" x14ac:dyDescent="0.25">
      <c r="A34" s="29">
        <v>110</v>
      </c>
      <c r="B34" s="29">
        <v>13.55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1:16" x14ac:dyDescent="0.25">
      <c r="A35" s="29">
        <v>114</v>
      </c>
      <c r="B35" s="29">
        <v>14.44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</row>
    <row r="37" spans="1:16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6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1:16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1:16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1:16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1:16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1:16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1:16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1:18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8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1:18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1:18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8" x14ac:dyDescent="0.25">
      <c r="A53" s="17"/>
      <c r="B53" s="17"/>
      <c r="C53" s="33" t="s">
        <v>2</v>
      </c>
      <c r="D53" s="33" t="s">
        <v>14</v>
      </c>
      <c r="E53" s="33" t="s">
        <v>3</v>
      </c>
      <c r="F53" s="33" t="s">
        <v>43</v>
      </c>
      <c r="G53" s="33" t="s">
        <v>13</v>
      </c>
      <c r="H53" s="33" t="s">
        <v>5</v>
      </c>
      <c r="I53" s="33" t="s">
        <v>6</v>
      </c>
      <c r="J53" s="33" t="s">
        <v>7</v>
      </c>
      <c r="K53" s="33" t="s">
        <v>8</v>
      </c>
      <c r="L53" s="33" t="s">
        <v>9</v>
      </c>
      <c r="M53" s="33" t="s">
        <v>10</v>
      </c>
      <c r="N53" s="33" t="s">
        <v>11</v>
      </c>
      <c r="O53" s="33" t="s">
        <v>12</v>
      </c>
      <c r="P53" s="33" t="s">
        <v>4</v>
      </c>
      <c r="Q53" s="32" t="s">
        <v>22</v>
      </c>
      <c r="R53" s="18" t="s">
        <v>39</v>
      </c>
    </row>
    <row r="54" spans="1:18" x14ac:dyDescent="0.25">
      <c r="A54" s="19" t="s">
        <v>21</v>
      </c>
      <c r="B54" s="19" t="s">
        <v>23</v>
      </c>
      <c r="C54" s="13">
        <f>SUM(C9:C51)</f>
        <v>56</v>
      </c>
      <c r="D54" s="13">
        <f t="shared" ref="D54:P54" si="0">SUM(D9:D51)</f>
        <v>116</v>
      </c>
      <c r="E54" s="13">
        <f t="shared" si="0"/>
        <v>0</v>
      </c>
      <c r="F54" s="13">
        <f t="shared" ref="F54" si="1">SUM(F9:F51)</f>
        <v>0</v>
      </c>
      <c r="G54" s="13">
        <f t="shared" si="0"/>
        <v>0</v>
      </c>
      <c r="H54" s="13">
        <f t="shared" si="0"/>
        <v>80</v>
      </c>
      <c r="I54" s="13">
        <f t="shared" si="0"/>
        <v>0</v>
      </c>
      <c r="J54" s="13">
        <f t="shared" si="0"/>
        <v>3</v>
      </c>
      <c r="K54" s="13">
        <f t="shared" si="0"/>
        <v>0</v>
      </c>
      <c r="L54" s="13">
        <f t="shared" si="0"/>
        <v>0</v>
      </c>
      <c r="M54" s="13">
        <f t="shared" si="0"/>
        <v>0</v>
      </c>
      <c r="N54" s="13">
        <f t="shared" si="0"/>
        <v>0</v>
      </c>
      <c r="O54" s="13">
        <f t="shared" si="0"/>
        <v>0</v>
      </c>
      <c r="P54" s="13">
        <f t="shared" si="0"/>
        <v>0</v>
      </c>
      <c r="Q54" s="19">
        <f>SUM(C54:P54)</f>
        <v>255</v>
      </c>
      <c r="R54" s="19" t="s">
        <v>35</v>
      </c>
    </row>
    <row r="55" spans="1:18" x14ac:dyDescent="0.25">
      <c r="A55" s="18"/>
      <c r="B55" s="18" t="s">
        <v>26</v>
      </c>
      <c r="C55" s="20">
        <f>ROUND(C54/$B$6, 1)</f>
        <v>80</v>
      </c>
      <c r="D55" s="20">
        <f t="shared" ref="D55:P55" si="2">ROUND(D54/$B$6, 1)</f>
        <v>165.7</v>
      </c>
      <c r="E55" s="20">
        <f t="shared" si="2"/>
        <v>0</v>
      </c>
      <c r="F55" s="20">
        <f t="shared" si="2"/>
        <v>0</v>
      </c>
      <c r="G55" s="20">
        <f t="shared" si="2"/>
        <v>0</v>
      </c>
      <c r="H55" s="20">
        <f t="shared" si="2"/>
        <v>114.3</v>
      </c>
      <c r="I55" s="20">
        <f t="shared" si="2"/>
        <v>0</v>
      </c>
      <c r="J55" s="20">
        <f t="shared" si="2"/>
        <v>4.3</v>
      </c>
      <c r="K55" s="20">
        <f t="shared" si="2"/>
        <v>0</v>
      </c>
      <c r="L55" s="20">
        <f t="shared" si="2"/>
        <v>0</v>
      </c>
      <c r="M55" s="20">
        <f t="shared" si="2"/>
        <v>0</v>
      </c>
      <c r="N55" s="20">
        <f t="shared" si="2"/>
        <v>0</v>
      </c>
      <c r="O55" s="20">
        <f t="shared" si="2"/>
        <v>0</v>
      </c>
      <c r="P55" s="20">
        <f t="shared" si="2"/>
        <v>0</v>
      </c>
      <c r="Q55" s="21">
        <f>ROUND(SUM(C55:P55),0)</f>
        <v>364</v>
      </c>
      <c r="R55" s="18" t="s">
        <v>36</v>
      </c>
    </row>
    <row r="56" spans="1:18" ht="18" x14ac:dyDescent="0.25">
      <c r="A56" s="19" t="s">
        <v>40</v>
      </c>
      <c r="B56" s="19" t="s">
        <v>23</v>
      </c>
      <c r="C56" s="22">
        <f>ROUND('Berechnungen Grundflaeche'!C53, 2)</f>
        <v>8.17</v>
      </c>
      <c r="D56" s="22">
        <f>ROUND('Berechnungen Grundflaeche'!D53, 2)</f>
        <v>18.899999999999999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6.53</v>
      </c>
      <c r="I56" s="22">
        <f>ROUND('Berechnungen Grundflaeche'!I53, 2)</f>
        <v>0</v>
      </c>
      <c r="J56" s="22">
        <f>ROUND('Berechnungen Grundflaeche'!J53, 2)</f>
        <v>0.44</v>
      </c>
      <c r="K56" s="22">
        <f>ROUND('Berechnungen Grundflaeche'!K53, 2)</f>
        <v>0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3">
        <f>ROUND('Berechnungen Grundflaeche'!Q53,1)</f>
        <v>34</v>
      </c>
      <c r="R56" s="19" t="s">
        <v>41</v>
      </c>
    </row>
    <row r="57" spans="1:18" ht="18" x14ac:dyDescent="0.25">
      <c r="A57" s="19"/>
      <c r="B57" s="19" t="s">
        <v>26</v>
      </c>
      <c r="C57" s="22">
        <f>ROUND('Berechnungen Grundflaeche'!C54, 2)</f>
        <v>11.67</v>
      </c>
      <c r="D57" s="22">
        <f>ROUND('Berechnungen Grundflaeche'!D54, 2)</f>
        <v>26.99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9.32</v>
      </c>
      <c r="I57" s="22">
        <f>ROUND('Berechnungen Grundflaeche'!I54, 2)</f>
        <v>0</v>
      </c>
      <c r="J57" s="22">
        <f>ROUND('Berechnungen Grundflaeche'!J54, 2)</f>
        <v>0.63</v>
      </c>
      <c r="K57" s="22">
        <f>ROUND('Berechnungen Grundflaeche'!K54, 2)</f>
        <v>0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3">
        <f>ROUND('Berechnungen Grundflaeche'!Q54, 1)</f>
        <v>48.6</v>
      </c>
      <c r="R57" s="19" t="s">
        <v>42</v>
      </c>
    </row>
    <row r="58" spans="1:18" x14ac:dyDescent="0.25">
      <c r="A58" s="18"/>
      <c r="B58" s="18" t="s">
        <v>27</v>
      </c>
      <c r="C58" s="24">
        <f>ROUND(100 * 'Berechnungen Grundflaeche'!C55,0)</f>
        <v>24</v>
      </c>
      <c r="D58" s="24">
        <f>ROUND(100 * 'Berechnungen Grundflaeche'!D55,0)</f>
        <v>56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19</v>
      </c>
      <c r="I58" s="24">
        <f>ROUND(100 * 'Berechnungen Grundflaeche'!I55,0)</f>
        <v>0</v>
      </c>
      <c r="J58" s="24">
        <f>ROUND(100 * 'Berechnungen Grundflaeche'!J55,0)</f>
        <v>1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5"/>
      <c r="R58" s="18" t="s">
        <v>44</v>
      </c>
    </row>
    <row r="59" spans="1:18" x14ac:dyDescent="0.25">
      <c r="A59" s="19" t="s">
        <v>46</v>
      </c>
      <c r="B59" s="19" t="s">
        <v>23</v>
      </c>
      <c r="C59" s="26">
        <f>ROUND('Berechnungen Vorrat'!C53, 1)</f>
        <v>113.8</v>
      </c>
      <c r="D59" s="26">
        <f>ROUND('Berechnungen Vorrat'!D53, 1)</f>
        <v>266.8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83.9</v>
      </c>
      <c r="I59" s="26">
        <f>ROUND('Berechnungen Vorrat'!I53, 1)</f>
        <v>0</v>
      </c>
      <c r="J59" s="26">
        <f>ROUND('Berechnungen Vorrat'!J53, 1)</f>
        <v>6.1</v>
      </c>
      <c r="K59" s="26">
        <f>ROUND('Berechnungen Vorrat'!K53, 1)</f>
        <v>0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7">
        <f>ROUND('Berechnungen Vorrat'!Q53, 0)</f>
        <v>471</v>
      </c>
      <c r="R59" s="19" t="s">
        <v>37</v>
      </c>
    </row>
    <row r="60" spans="1:18" x14ac:dyDescent="0.25">
      <c r="A60" s="19"/>
      <c r="B60" s="19" t="s">
        <v>26</v>
      </c>
      <c r="C60" s="26">
        <f>ROUND('Berechnungen Vorrat'!C54, 1)</f>
        <v>162.6</v>
      </c>
      <c r="D60" s="26">
        <f>ROUND('Berechnungen Vorrat'!D54, 1)</f>
        <v>381.2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119.9</v>
      </c>
      <c r="I60" s="26">
        <f>ROUND('Berechnungen Vorrat'!I54, 1)</f>
        <v>0</v>
      </c>
      <c r="J60" s="26">
        <f>ROUND('Berechnungen Vorrat'!J54, 1)</f>
        <v>8.6999999999999993</v>
      </c>
      <c r="K60" s="26">
        <f>ROUND('Berechnungen Vorrat'!K54, 1)</f>
        <v>0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7">
        <f>ROUND('Berechnungen Vorrat'!Q54, 0)</f>
        <v>672</v>
      </c>
      <c r="R60" s="19" t="s">
        <v>38</v>
      </c>
    </row>
    <row r="61" spans="1:18" x14ac:dyDescent="0.25">
      <c r="A61" s="18"/>
      <c r="B61" s="18" t="s">
        <v>27</v>
      </c>
      <c r="C61" s="24">
        <f>ROUND(100 * 'Berechnungen Vorrat'!C55, 0)</f>
        <v>24</v>
      </c>
      <c r="D61" s="24">
        <f>ROUND(100 * 'Berechnungen Vorrat'!D55, 0)</f>
        <v>57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18</v>
      </c>
      <c r="I61" s="24">
        <f>ROUND(100 * 'Berechnungen Vorrat'!I55, 0)</f>
        <v>0</v>
      </c>
      <c r="J61" s="24">
        <f>ROUND(100 * 'Berechnungen Vorrat'!J55, 0)</f>
        <v>1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5"/>
      <c r="R61" s="18" t="s">
        <v>45</v>
      </c>
    </row>
  </sheetData>
  <sheetProtection algorithmName="SHA-512" hashValue="EYm4cYDmZ1n8QcEMbjwzaEcX2fburv8rphEewM8XWgSc2QfjF0fMOK03/wBIind2oBrBrCN6jVRTfsq86FSqPA==" saltValue="NuS8aY1G+eKJQG0E2IY2a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1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28</v>
      </c>
    </row>
    <row r="2" spans="1:16" x14ac:dyDescent="0.25">
      <c r="A2" s="10" t="s">
        <v>34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0.7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10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</row>
    <row r="10" spans="1:16" x14ac:dyDescent="0.25">
      <c r="A10" s="8">
        <f>Kluppierungsprotokoll!A10</f>
        <v>14</v>
      </c>
      <c r="B10" s="8">
        <f>Kluppierungsprotokoll!B10</f>
        <v>0.13</v>
      </c>
      <c r="C10" s="8">
        <f>Kluppierungsprotokoll!C10/$B$6</f>
        <v>5.7142857142857144</v>
      </c>
      <c r="D10" s="8">
        <f>Kluppierungsprotokoll!D10/$B$6</f>
        <v>20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4.2857142857142856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</row>
    <row r="11" spans="1:16" x14ac:dyDescent="0.25">
      <c r="A11" s="8">
        <f>Kluppierungsprotokoll!A11</f>
        <v>18</v>
      </c>
      <c r="B11" s="8">
        <f>Kluppierungsprotokoll!B11</f>
        <v>0.25</v>
      </c>
      <c r="C11" s="8">
        <f>Kluppierungsprotokoll!C11/$B$6</f>
        <v>11.428571428571429</v>
      </c>
      <c r="D11" s="8">
        <f>Kluppierungsprotokoll!D11/$B$6</f>
        <v>24.285714285714288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18.571428571428573</v>
      </c>
      <c r="I11" s="8">
        <f>Kluppierungsprotokoll!I11/$B$6</f>
        <v>0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</row>
    <row r="12" spans="1:16" x14ac:dyDescent="0.25">
      <c r="A12" s="8">
        <f>Kluppierungsprotokoll!A12</f>
        <v>22</v>
      </c>
      <c r="B12" s="8">
        <f>Kluppierungsprotokoll!B12</f>
        <v>0.41</v>
      </c>
      <c r="C12" s="8">
        <f>Kluppierungsprotokoll!C12/$B$6</f>
        <v>2.8571428571428572</v>
      </c>
      <c r="D12" s="8">
        <f>Kluppierungsprotokoll!D12/$B$6</f>
        <v>5.7142857142857144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12.857142857142858</v>
      </c>
      <c r="I12" s="8">
        <f>Kluppierungsprotokoll!I12/$B$6</f>
        <v>0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</row>
    <row r="13" spans="1:16" x14ac:dyDescent="0.25">
      <c r="A13" s="8">
        <f>Kluppierungsprotokoll!A13</f>
        <v>26</v>
      </c>
      <c r="B13" s="8">
        <f>Kluppierungsprotokoll!B13</f>
        <v>0.61</v>
      </c>
      <c r="C13" s="8">
        <f>Kluppierungsprotokoll!C13/$B$6</f>
        <v>1.4285714285714286</v>
      </c>
      <c r="D13" s="8">
        <f>Kluppierungsprotokoll!D13/$B$6</f>
        <v>4.2857142857142856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11.428571428571429</v>
      </c>
      <c r="I13" s="8">
        <f>Kluppierungsprotokoll!I13/$B$6</f>
        <v>0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</row>
    <row r="14" spans="1:16" x14ac:dyDescent="0.25">
      <c r="A14" s="8">
        <f>Kluppierungsprotokoll!A14</f>
        <v>30</v>
      </c>
      <c r="B14" s="8">
        <f>Kluppierungsprotokoll!B14</f>
        <v>0.86</v>
      </c>
      <c r="C14" s="8">
        <f>Kluppierungsprotokoll!C14/$B$6</f>
        <v>4.2857142857142856</v>
      </c>
      <c r="D14" s="8">
        <f>Kluppierungsprotokoll!D14/$B$6</f>
        <v>4.2857142857142856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15.714285714285715</v>
      </c>
      <c r="I14" s="8">
        <f>Kluppierungsprotokoll!I14/$B$6</f>
        <v>0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</row>
    <row r="15" spans="1:16" x14ac:dyDescent="0.25">
      <c r="A15" s="8">
        <f>Kluppierungsprotokoll!A15</f>
        <v>34</v>
      </c>
      <c r="B15" s="8">
        <f>Kluppierungsprotokoll!B15</f>
        <v>1.1599999999999999</v>
      </c>
      <c r="C15" s="8">
        <f>Kluppierungsprotokoll!C15/$B$6</f>
        <v>5.7142857142857144</v>
      </c>
      <c r="D15" s="8">
        <f>Kluppierungsprotokoll!D15/$B$6</f>
        <v>5.7142857142857144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21.428571428571431</v>
      </c>
      <c r="I15" s="8">
        <f>Kluppierungsprotokoll!I15/$B$6</f>
        <v>0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</row>
    <row r="16" spans="1:16" x14ac:dyDescent="0.25">
      <c r="A16" s="8">
        <f>Kluppierungsprotokoll!A16</f>
        <v>38</v>
      </c>
      <c r="B16" s="8">
        <f>Kluppierungsprotokoll!B16</f>
        <v>1.5</v>
      </c>
      <c r="C16" s="8">
        <f>Kluppierungsprotokoll!C16/$B$6</f>
        <v>4.2857142857142856</v>
      </c>
      <c r="D16" s="8">
        <f>Kluppierungsprotokoll!D16/$B$6</f>
        <v>4.2857142857142856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10</v>
      </c>
      <c r="I16" s="8">
        <f>Kluppierungsprotokoll!I16/$B$6</f>
        <v>0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</row>
    <row r="17" spans="1:16" x14ac:dyDescent="0.25">
      <c r="A17" s="8">
        <f>Kluppierungsprotokoll!A17</f>
        <v>42</v>
      </c>
      <c r="B17" s="8">
        <f>Kluppierungsprotokoll!B17</f>
        <v>1.89</v>
      </c>
      <c r="C17" s="8">
        <f>Kluppierungsprotokoll!C17/$B$6</f>
        <v>8.5714285714285712</v>
      </c>
      <c r="D17" s="8">
        <f>Kluppierungsprotokoll!D17/$B$6</f>
        <v>7.1428571428571432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10</v>
      </c>
      <c r="I17" s="8">
        <f>Kluppierungsprotokoll!I17/$B$6</f>
        <v>0</v>
      </c>
      <c r="J17" s="8">
        <f>Kluppierungsprotokoll!J17/$B$6</f>
        <v>2.8571428571428572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</row>
    <row r="18" spans="1:16" x14ac:dyDescent="0.25">
      <c r="A18" s="8">
        <f>Kluppierungsprotokoll!A18</f>
        <v>46</v>
      </c>
      <c r="B18" s="8">
        <f>Kluppierungsprotokoll!B18</f>
        <v>2.31</v>
      </c>
      <c r="C18" s="8">
        <f>Kluppierungsprotokoll!C18/$B$6</f>
        <v>5.7142857142857144</v>
      </c>
      <c r="D18" s="8">
        <f>Kluppierungsprotokoll!D18/$B$6</f>
        <v>15.714285714285715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1.4285714285714286</v>
      </c>
      <c r="I18" s="8">
        <f>Kluppierungsprotokoll!I18/$B$6</f>
        <v>0</v>
      </c>
      <c r="J18" s="8">
        <f>Kluppierungsprotokoll!J18/$B$6</f>
        <v>1.4285714285714286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</row>
    <row r="19" spans="1:16" x14ac:dyDescent="0.25">
      <c r="A19" s="8">
        <f>Kluppierungsprotokoll!A19</f>
        <v>50</v>
      </c>
      <c r="B19" s="8">
        <f>Kluppierungsprotokoll!B19</f>
        <v>2.78</v>
      </c>
      <c r="C19" s="8">
        <f>Kluppierungsprotokoll!C19/$B$6</f>
        <v>8.5714285714285712</v>
      </c>
      <c r="D19" s="8">
        <f>Kluppierungsprotokoll!D19/$B$6</f>
        <v>17.142857142857142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5.7142857142857144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</row>
    <row r="20" spans="1:16" x14ac:dyDescent="0.25">
      <c r="A20" s="8">
        <f>Kluppierungsprotokoll!A20</f>
        <v>54</v>
      </c>
      <c r="B20" s="8">
        <f>Kluppierungsprotokoll!B20</f>
        <v>3.29</v>
      </c>
      <c r="C20" s="8">
        <f>Kluppierungsprotokoll!C20/$B$6</f>
        <v>8.5714285714285712</v>
      </c>
      <c r="D20" s="8">
        <f>Kluppierungsprotokoll!D20/$B$6</f>
        <v>17.142857142857142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</row>
    <row r="21" spans="1:16" x14ac:dyDescent="0.25">
      <c r="A21" s="8">
        <f>Kluppierungsprotokoll!A21</f>
        <v>58</v>
      </c>
      <c r="B21" s="8">
        <f>Kluppierungsprotokoll!B21</f>
        <v>3.84</v>
      </c>
      <c r="C21" s="8">
        <f>Kluppierungsprotokoll!C21/$B$6</f>
        <v>4.2857142857142856</v>
      </c>
      <c r="D21" s="8">
        <f>Kluppierungsprotokoll!D21/$B$6</f>
        <v>10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2.8571428571428572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</row>
    <row r="22" spans="1:16" x14ac:dyDescent="0.25">
      <c r="A22" s="8">
        <f>Kluppierungsprotokoll!A22</f>
        <v>62</v>
      </c>
      <c r="B22" s="8">
        <f>Kluppierungsprotokoll!B22</f>
        <v>4.42</v>
      </c>
      <c r="C22" s="8">
        <f>Kluppierungsprotokoll!C22/$B$6</f>
        <v>4.2857142857142856</v>
      </c>
      <c r="D22" s="8">
        <f>Kluppierungsprotokoll!D22/$B$6</f>
        <v>11.428571428571429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</row>
    <row r="23" spans="1:16" x14ac:dyDescent="0.25">
      <c r="A23" s="8">
        <f>Kluppierungsprotokoll!A23</f>
        <v>66</v>
      </c>
      <c r="B23" s="8">
        <f>Kluppierungsprotokoll!B23</f>
        <v>5.03</v>
      </c>
      <c r="C23" s="8">
        <f>Kluppierungsprotokoll!C23/$B$6</f>
        <v>1.4285714285714286</v>
      </c>
      <c r="D23" s="8">
        <f>Kluppierungsprotokoll!D23/$B$6</f>
        <v>7.1428571428571432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</row>
    <row r="24" spans="1:16" x14ac:dyDescent="0.25">
      <c r="A24" s="8">
        <f>Kluppierungsprotokoll!A24</f>
        <v>70</v>
      </c>
      <c r="B24" s="8">
        <f>Kluppierungsprotokoll!B24</f>
        <v>5.68</v>
      </c>
      <c r="C24" s="8">
        <f>Kluppierungsprotokoll!C24/$B$6</f>
        <v>2.8571428571428572</v>
      </c>
      <c r="D24" s="8">
        <f>Kluppierungsprotokoll!D24/$B$6</f>
        <v>7.1428571428571432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</row>
    <row r="25" spans="1:16" x14ac:dyDescent="0.25">
      <c r="A25" s="8">
        <f>Kluppierungsprotokoll!A25</f>
        <v>74</v>
      </c>
      <c r="B25" s="8">
        <f>Kluppierungsprotokoll!B25</f>
        <v>6.36</v>
      </c>
      <c r="C25" s="8">
        <f>Kluppierungsprotokoll!C25/$B$6</f>
        <v>0</v>
      </c>
      <c r="D25" s="8">
        <f>Kluppierungsprotokoll!D25/$B$6</f>
        <v>2.8571428571428572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</row>
    <row r="26" spans="1:16" x14ac:dyDescent="0.25">
      <c r="A26" s="8">
        <f>Kluppierungsprotokoll!A26</f>
        <v>78</v>
      </c>
      <c r="B26" s="8">
        <f>Kluppierungsprotokoll!B26</f>
        <v>7.06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</row>
    <row r="27" spans="1:16" x14ac:dyDescent="0.25">
      <c r="A27" s="8">
        <f>Kluppierungsprotokoll!A27</f>
        <v>82</v>
      </c>
      <c r="B27" s="8">
        <f>Kluppierungsprotokoll!B27</f>
        <v>7.8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</row>
    <row r="28" spans="1:16" x14ac:dyDescent="0.25">
      <c r="A28" s="8">
        <f>Kluppierungsprotokoll!A28</f>
        <v>86</v>
      </c>
      <c r="B28" s="8">
        <f>Kluppierungsprotokoll!B28</f>
        <v>8.56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</row>
    <row r="29" spans="1:16" x14ac:dyDescent="0.25">
      <c r="A29" s="8">
        <f>Kluppierungsprotokoll!A29</f>
        <v>90</v>
      </c>
      <c r="B29" s="8">
        <f>Kluppierungsprotokoll!B29</f>
        <v>9.34</v>
      </c>
      <c r="C29" s="8">
        <f>Kluppierungsprotokoll!C29/$B$6</f>
        <v>0</v>
      </c>
      <c r="D29" s="8">
        <f>Kluppierungsprotokoll!D29/$B$6</f>
        <v>1.4285714285714286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</row>
    <row r="30" spans="1:16" x14ac:dyDescent="0.25">
      <c r="A30" s="8">
        <f>Kluppierungsprotokoll!A30</f>
        <v>94</v>
      </c>
      <c r="B30" s="8">
        <f>Kluppierungsprotokoll!B30</f>
        <v>10.14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</row>
    <row r="31" spans="1:16" x14ac:dyDescent="0.25">
      <c r="A31" s="8">
        <f>Kluppierungsprotokoll!A31</f>
        <v>98</v>
      </c>
      <c r="B31" s="8">
        <f>Kluppierungsprotokoll!B31</f>
        <v>10.97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</row>
    <row r="32" spans="1:16" x14ac:dyDescent="0.25">
      <c r="A32" s="8">
        <f>Kluppierungsprotokoll!A32</f>
        <v>102</v>
      </c>
      <c r="B32" s="8">
        <f>Kluppierungsprotokoll!B32</f>
        <v>11.81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</row>
    <row r="33" spans="1:16" x14ac:dyDescent="0.25">
      <c r="A33" s="8">
        <f>Kluppierungsprotokoll!A33</f>
        <v>106</v>
      </c>
      <c r="B33" s="8">
        <f>Kluppierungsprotokoll!B33</f>
        <v>12.67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</row>
    <row r="34" spans="1:16" x14ac:dyDescent="0.25">
      <c r="A34" s="8">
        <f>Kluppierungsprotokoll!A34</f>
        <v>110</v>
      </c>
      <c r="B34" s="8">
        <f>Kluppierungsprotokoll!B34</f>
        <v>13.55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</row>
    <row r="35" spans="1:16" x14ac:dyDescent="0.25">
      <c r="A35" s="8">
        <f>Kluppierungsprotokoll!A35</f>
        <v>114</v>
      </c>
      <c r="B35" s="8">
        <f>Kluppierungsprotokoll!B35</f>
        <v>14.44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</row>
    <row r="49" spans="1:16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</row>
    <row r="50" spans="1:16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</row>
    <row r="51" spans="1:16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29</v>
      </c>
    </row>
    <row r="2" spans="1:16" x14ac:dyDescent="0.25">
      <c r="A2" s="10" t="s">
        <v>33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0.7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</row>
    <row r="10" spans="1:16" x14ac:dyDescent="0.25">
      <c r="A10" s="8">
        <f>Kluppierungsprotokoll!A10</f>
        <v>14</v>
      </c>
      <c r="B10" s="8">
        <f>Kluppierungsprotokoll!B10</f>
        <v>0.13</v>
      </c>
      <c r="C10" s="8">
        <f>Kluppierungsprotokoll!C10*($A10/200)^2*PI()</f>
        <v>6.1575216010359951E-2</v>
      </c>
      <c r="D10" s="8">
        <f>Kluppierungsprotokoll!D10*($A10/200)^2*PI()</f>
        <v>0.21551325603625984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4.6181412007769963E-2</v>
      </c>
      <c r="I10" s="8">
        <f>Kluppierungsprotokoll!I10*($A10/200)^2*PI()</f>
        <v>0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</row>
    <row r="11" spans="1:16" x14ac:dyDescent="0.25">
      <c r="A11" s="8">
        <f>Kluppierungsprotokoll!A11</f>
        <v>18</v>
      </c>
      <c r="B11" s="8">
        <f>Kluppierungsprotokoll!B11</f>
        <v>0.25</v>
      </c>
      <c r="C11" s="8">
        <f>Kluppierungsprotokoll!C11*($A11/200)^2*PI()</f>
        <v>0.20357520395261858</v>
      </c>
      <c r="D11" s="8">
        <f>Kluppierungsprotokoll!D11*($A11/200)^2*PI()</f>
        <v>0.43259730839931448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0.33080970642300517</v>
      </c>
      <c r="I11" s="8">
        <f>Kluppierungsprotokoll!I11*($A11/200)^2*PI()</f>
        <v>0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</row>
    <row r="12" spans="1:16" x14ac:dyDescent="0.25">
      <c r="A12" s="8">
        <f>Kluppierungsprotokoll!A12</f>
        <v>22</v>
      </c>
      <c r="B12" s="8">
        <f>Kluppierungsprotokoll!B12</f>
        <v>0.41</v>
      </c>
      <c r="C12" s="8">
        <f>Kluppierungsprotokoll!C12*($A12/200)^2*PI()</f>
        <v>7.6026542216872994E-2</v>
      </c>
      <c r="D12" s="8">
        <f>Kluppierungsprotokoll!D12*($A12/200)^2*PI()</f>
        <v>0.15205308443374599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0.34211943997592847</v>
      </c>
      <c r="I12" s="8">
        <f>Kluppierungsprotokoll!I12*($A12/200)^2*PI()</f>
        <v>0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</row>
    <row r="13" spans="1:16" x14ac:dyDescent="0.25">
      <c r="A13" s="8">
        <f>Kluppierungsprotokoll!A13</f>
        <v>26</v>
      </c>
      <c r="B13" s="8">
        <f>Kluppierungsprotokoll!B13</f>
        <v>0.61</v>
      </c>
      <c r="C13" s="8">
        <f>Kluppierungsprotokoll!C13*($A13/200)^2*PI()</f>
        <v>5.3092915845667513E-2</v>
      </c>
      <c r="D13" s="8">
        <f>Kluppierungsprotokoll!D13*($A13/200)^2*PI()</f>
        <v>0.15927874753700255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0.4247433267653401</v>
      </c>
      <c r="I13" s="8">
        <f>Kluppierungsprotokoll!I13*($A13/200)^2*PI()</f>
        <v>0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</row>
    <row r="14" spans="1:16" x14ac:dyDescent="0.25">
      <c r="A14" s="8">
        <f>Kluppierungsprotokoll!A14</f>
        <v>30</v>
      </c>
      <c r="B14" s="8">
        <f>Kluppierungsprotokoll!B14</f>
        <v>0.86</v>
      </c>
      <c r="C14" s="8">
        <f>Kluppierungsprotokoll!C14*($A14/200)^2*PI()</f>
        <v>0.21205750411731106</v>
      </c>
      <c r="D14" s="8">
        <f>Kluppierungsprotokoll!D14*($A14/200)^2*PI()</f>
        <v>0.21205750411731106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0.77754418176347384</v>
      </c>
      <c r="I14" s="8">
        <f>Kluppierungsprotokoll!I14*($A14/200)^2*PI()</f>
        <v>0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</row>
    <row r="15" spans="1:16" x14ac:dyDescent="0.25">
      <c r="A15" s="8">
        <f>Kluppierungsprotokoll!A15</f>
        <v>34</v>
      </c>
      <c r="B15" s="8">
        <f>Kluppierungsprotokoll!B15</f>
        <v>1.1599999999999999</v>
      </c>
      <c r="C15" s="8">
        <f>Kluppierungsprotokoll!C15*($A15/200)^2*PI()</f>
        <v>0.36316811075498018</v>
      </c>
      <c r="D15" s="8">
        <f>Kluppierungsprotokoll!D15*($A15/200)^2*PI()</f>
        <v>0.36316811075498018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1.3618804153311757</v>
      </c>
      <c r="I15" s="8">
        <f>Kluppierungsprotokoll!I15*($A15/200)^2*PI()</f>
        <v>0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</row>
    <row r="16" spans="1:16" x14ac:dyDescent="0.25">
      <c r="A16" s="8">
        <f>Kluppierungsprotokoll!A16</f>
        <v>38</v>
      </c>
      <c r="B16" s="8">
        <f>Kluppierungsprotokoll!B16</f>
        <v>1.5</v>
      </c>
      <c r="C16" s="8">
        <f>Kluppierungsprotokoll!C16*($A16/200)^2*PI()</f>
        <v>0.34023448438377463</v>
      </c>
      <c r="D16" s="8">
        <f>Kluppierungsprotokoll!D16*($A16/200)^2*PI()</f>
        <v>0.34023448438377463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0.7938804635621407</v>
      </c>
      <c r="I16" s="8">
        <f>Kluppierungsprotokoll!I16*($A16/200)^2*PI()</f>
        <v>0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</row>
    <row r="17" spans="1:16" x14ac:dyDescent="0.25">
      <c r="A17" s="8">
        <f>Kluppierungsprotokoll!A17</f>
        <v>42</v>
      </c>
      <c r="B17" s="8">
        <f>Kluppierungsprotokoll!B17</f>
        <v>1.89</v>
      </c>
      <c r="C17" s="8">
        <f>Kluppierungsprotokoll!C17*($A17/200)^2*PI()</f>
        <v>0.83126541613985905</v>
      </c>
      <c r="D17" s="8">
        <f>Kluppierungsprotokoll!D17*($A17/200)^2*PI()</f>
        <v>0.69272118011654926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0.96980965216316906</v>
      </c>
      <c r="I17" s="8">
        <f>Kluppierungsprotokoll!I17*($A17/200)^2*PI()</f>
        <v>0</v>
      </c>
      <c r="J17" s="8">
        <f>Kluppierungsprotokoll!J17*($A17/200)^2*PI()</f>
        <v>0.27708847204661974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</row>
    <row r="18" spans="1:16" x14ac:dyDescent="0.25">
      <c r="A18" s="8">
        <f>Kluppierungsprotokoll!A18</f>
        <v>46</v>
      </c>
      <c r="B18" s="8">
        <f>Kluppierungsprotokoll!B18</f>
        <v>2.31</v>
      </c>
      <c r="C18" s="8">
        <f>Kluppierungsprotokoll!C18*($A18/200)^2*PI()</f>
        <v>0.66476100549960027</v>
      </c>
      <c r="D18" s="8">
        <f>Kluppierungsprotokoll!D18*($A18/200)^2*PI()</f>
        <v>1.828092765123901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0.16619025137490007</v>
      </c>
      <c r="I18" s="8">
        <f>Kluppierungsprotokoll!I18*($A18/200)^2*PI()</f>
        <v>0</v>
      </c>
      <c r="J18" s="8">
        <f>Kluppierungsprotokoll!J18*($A18/200)^2*PI()</f>
        <v>0.16619025137490007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</row>
    <row r="19" spans="1:16" x14ac:dyDescent="0.25">
      <c r="A19" s="8">
        <f>Kluppierungsprotokoll!A19</f>
        <v>50</v>
      </c>
      <c r="B19" s="8">
        <f>Kluppierungsprotokoll!B19</f>
        <v>2.78</v>
      </c>
      <c r="C19" s="8">
        <f>Kluppierungsprotokoll!C19*($A19/200)^2*PI()</f>
        <v>1.1780972450961724</v>
      </c>
      <c r="D19" s="8">
        <f>Kluppierungsprotokoll!D19*($A19/200)^2*PI()</f>
        <v>2.3561944901923448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0.78539816339744828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</row>
    <row r="20" spans="1:16" x14ac:dyDescent="0.25">
      <c r="A20" s="8">
        <f>Kluppierungsprotokoll!A20</f>
        <v>54</v>
      </c>
      <c r="B20" s="8">
        <f>Kluppierungsprotokoll!B20</f>
        <v>3.29</v>
      </c>
      <c r="C20" s="8">
        <f>Kluppierungsprotokoll!C20*($A20/200)^2*PI()</f>
        <v>1.3741326266801754</v>
      </c>
      <c r="D20" s="8">
        <f>Kluppierungsprotokoll!D20*($A20/200)^2*PI()</f>
        <v>2.7482652533603509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</row>
    <row r="21" spans="1:16" x14ac:dyDescent="0.25">
      <c r="A21" s="8">
        <f>Kluppierungsprotokoll!A21</f>
        <v>58</v>
      </c>
      <c r="B21" s="8">
        <f>Kluppierungsprotokoll!B21</f>
        <v>3.84</v>
      </c>
      <c r="C21" s="8">
        <f>Kluppierungsprotokoll!C21*($A21/200)^2*PI()</f>
        <v>0.79262382650070473</v>
      </c>
      <c r="D21" s="8">
        <f>Kluppierungsprotokoll!D21*($A21/200)^2*PI()</f>
        <v>1.8494555951683112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0.52841588433380315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</row>
    <row r="22" spans="1:16" x14ac:dyDescent="0.25">
      <c r="A22" s="8">
        <f>Kluppierungsprotokoll!A22</f>
        <v>62</v>
      </c>
      <c r="B22" s="8">
        <f>Kluppierungsprotokoll!B22</f>
        <v>4.42</v>
      </c>
      <c r="C22" s="8">
        <f>Kluppierungsprotokoll!C22*($A22/200)^2*PI()</f>
        <v>0.90572116202993735</v>
      </c>
      <c r="D22" s="8">
        <f>Kluppierungsprotokoll!D22*($A22/200)^2*PI()</f>
        <v>2.4152564320798331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</row>
    <row r="23" spans="1:16" x14ac:dyDescent="0.25">
      <c r="A23" s="8">
        <f>Kluppierungsprotokoll!A23</f>
        <v>66</v>
      </c>
      <c r="B23" s="8">
        <f>Kluppierungsprotokoll!B23</f>
        <v>5.03</v>
      </c>
      <c r="C23" s="8">
        <f>Kluppierungsprotokoll!C23*($A23/200)^2*PI()</f>
        <v>0.34211943997592853</v>
      </c>
      <c r="D23" s="8">
        <f>Kluppierungsprotokoll!D23*($A23/200)^2*PI()</f>
        <v>1.7105971998796428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</row>
    <row r="24" spans="1:16" x14ac:dyDescent="0.25">
      <c r="A24" s="8">
        <f>Kluppierungsprotokoll!A24</f>
        <v>70</v>
      </c>
      <c r="B24" s="8">
        <f>Kluppierungsprotokoll!B24</f>
        <v>5.68</v>
      </c>
      <c r="C24" s="8">
        <f>Kluppierungsprotokoll!C24*($A24/200)^2*PI()</f>
        <v>0.76969020012949918</v>
      </c>
      <c r="D24" s="8">
        <f>Kluppierungsprotokoll!D24*($A24/200)^2*PI()</f>
        <v>1.9242255003237481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</row>
    <row r="25" spans="1:16" x14ac:dyDescent="0.25">
      <c r="A25" s="8">
        <f>Kluppierungsprotokoll!A25</f>
        <v>74</v>
      </c>
      <c r="B25" s="8">
        <f>Kluppierungsprotokoll!B25</f>
        <v>6.36</v>
      </c>
      <c r="C25" s="8">
        <f>Kluppierungsprotokoll!C25*($A25/200)^2*PI()</f>
        <v>0</v>
      </c>
      <c r="D25" s="8">
        <f>Kluppierungsprotokoll!D25*($A25/200)^2*PI()</f>
        <v>0.8601680685528853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</row>
    <row r="26" spans="1:16" x14ac:dyDescent="0.25">
      <c r="A26" s="8">
        <f>Kluppierungsprotokoll!A26</f>
        <v>78</v>
      </c>
      <c r="B26" s="8">
        <f>Kluppierungsprotokoll!B26</f>
        <v>7.06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</row>
    <row r="27" spans="1:16" x14ac:dyDescent="0.25">
      <c r="A27" s="8">
        <f>Kluppierungsprotokoll!A27</f>
        <v>82</v>
      </c>
      <c r="B27" s="8">
        <f>Kluppierungsprotokoll!B27</f>
        <v>7.8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</row>
    <row r="28" spans="1:16" x14ac:dyDescent="0.25">
      <c r="A28" s="8">
        <f>Kluppierungsprotokoll!A28</f>
        <v>86</v>
      </c>
      <c r="B28" s="8">
        <f>Kluppierungsprotokoll!B28</f>
        <v>8.56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</row>
    <row r="29" spans="1:16" x14ac:dyDescent="0.25">
      <c r="A29" s="8">
        <f>Kluppierungsprotokoll!A29</f>
        <v>90</v>
      </c>
      <c r="B29" s="8">
        <f>Kluppierungsprotokoll!B29</f>
        <v>9.34</v>
      </c>
      <c r="C29" s="8">
        <f>Kluppierungsprotokoll!C29*($A29/200)^2*PI()</f>
        <v>0</v>
      </c>
      <c r="D29" s="8">
        <f>Kluppierungsprotokoll!D29*($A29/200)^2*PI()</f>
        <v>0.63617251235193317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</row>
    <row r="30" spans="1:16" x14ac:dyDescent="0.25">
      <c r="A30" s="8">
        <f>Kluppierungsprotokoll!A30</f>
        <v>94</v>
      </c>
      <c r="B30" s="8">
        <f>Kluppierungsprotokoll!B30</f>
        <v>10.14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</row>
    <row r="31" spans="1:16" x14ac:dyDescent="0.25">
      <c r="A31" s="8">
        <f>Kluppierungsprotokoll!A31</f>
        <v>98</v>
      </c>
      <c r="B31" s="8">
        <f>Kluppierungsprotokoll!B31</f>
        <v>10.97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</row>
    <row r="32" spans="1:16" x14ac:dyDescent="0.25">
      <c r="A32" s="8">
        <f>Kluppierungsprotokoll!A32</f>
        <v>102</v>
      </c>
      <c r="B32" s="8">
        <f>Kluppierungsprotokoll!B32</f>
        <v>11.81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</row>
    <row r="33" spans="1:16" x14ac:dyDescent="0.25">
      <c r="A33" s="8">
        <f>Kluppierungsprotokoll!A33</f>
        <v>106</v>
      </c>
      <c r="B33" s="8">
        <f>Kluppierungsprotokoll!B33</f>
        <v>12.67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</row>
    <row r="34" spans="1:16" x14ac:dyDescent="0.25">
      <c r="A34" s="8">
        <f>Kluppierungsprotokoll!A34</f>
        <v>110</v>
      </c>
      <c r="B34" s="8">
        <f>Kluppierungsprotokoll!B34</f>
        <v>13.55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</row>
    <row r="35" spans="1:16" x14ac:dyDescent="0.25">
      <c r="A35" s="8">
        <f>Kluppierungsprotokoll!A35</f>
        <v>114</v>
      </c>
      <c r="B35" s="8">
        <f>Kluppierungsprotokoll!B35</f>
        <v>14.44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</row>
    <row r="49" spans="1:17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</row>
    <row r="50" spans="1:17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</row>
    <row r="51" spans="1:17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</row>
    <row r="53" spans="1:17" x14ac:dyDescent="0.25">
      <c r="A53" s="2" t="s">
        <v>24</v>
      </c>
      <c r="B53" s="2" t="s">
        <v>23</v>
      </c>
      <c r="C53" s="2">
        <f>SUM(C9:C51)</f>
        <v>8.1681408993334621</v>
      </c>
      <c r="D53" s="2">
        <f t="shared" ref="D53:P53" si="0">SUM(D9:D51)</f>
        <v>18.896051492811889</v>
      </c>
      <c r="E53" s="2">
        <f t="shared" si="0"/>
        <v>0</v>
      </c>
      <c r="F53" s="2">
        <f t="shared" si="0"/>
        <v>0</v>
      </c>
      <c r="G53" s="2">
        <f t="shared" si="0"/>
        <v>0</v>
      </c>
      <c r="H53" s="2">
        <f t="shared" si="0"/>
        <v>6.5269728970981546</v>
      </c>
      <c r="I53" s="2">
        <f t="shared" si="0"/>
        <v>0</v>
      </c>
      <c r="J53" s="2">
        <f t="shared" si="0"/>
        <v>0.4432787234215198</v>
      </c>
      <c r="K53" s="2">
        <f t="shared" si="0"/>
        <v>0</v>
      </c>
      <c r="L53" s="2">
        <f t="shared" si="0"/>
        <v>0</v>
      </c>
      <c r="M53" s="2">
        <f t="shared" si="0"/>
        <v>0</v>
      </c>
      <c r="N53" s="2">
        <f t="shared" si="0"/>
        <v>0</v>
      </c>
      <c r="O53" s="2">
        <f t="shared" si="0"/>
        <v>0</v>
      </c>
      <c r="P53" s="2">
        <f t="shared" si="0"/>
        <v>0</v>
      </c>
      <c r="Q53" s="2">
        <f>SUM(C53:P53)</f>
        <v>34.034444012665027</v>
      </c>
    </row>
    <row r="54" spans="1:17" x14ac:dyDescent="0.25">
      <c r="A54" s="2" t="s">
        <v>24</v>
      </c>
      <c r="B54" s="2" t="s">
        <v>26</v>
      </c>
      <c r="C54" s="2">
        <f>C53/$B$6</f>
        <v>11.668772713333517</v>
      </c>
      <c r="D54" s="2">
        <f t="shared" ref="D54:P54" si="1">D53/$B$6</f>
        <v>26.994359275445557</v>
      </c>
      <c r="E54" s="2">
        <f t="shared" si="1"/>
        <v>0</v>
      </c>
      <c r="F54" s="2">
        <f t="shared" ref="F54" si="2">F53/$B$6</f>
        <v>0</v>
      </c>
      <c r="G54" s="2">
        <f t="shared" si="1"/>
        <v>0</v>
      </c>
      <c r="H54" s="2">
        <f t="shared" si="1"/>
        <v>9.3242469958545069</v>
      </c>
      <c r="I54" s="2">
        <f t="shared" si="1"/>
        <v>0</v>
      </c>
      <c r="J54" s="2">
        <f t="shared" si="1"/>
        <v>0.63325531917359978</v>
      </c>
      <c r="K54" s="2">
        <f t="shared" si="1"/>
        <v>0</v>
      </c>
      <c r="L54" s="2">
        <f t="shared" si="1"/>
        <v>0</v>
      </c>
      <c r="M54" s="2">
        <f t="shared" si="1"/>
        <v>0</v>
      </c>
      <c r="N54" s="2">
        <f t="shared" si="1"/>
        <v>0</v>
      </c>
      <c r="O54" s="2">
        <f t="shared" si="1"/>
        <v>0</v>
      </c>
      <c r="P54" s="2">
        <f t="shared" si="1"/>
        <v>0</v>
      </c>
      <c r="Q54" s="2">
        <f>SUM(C54:P54)</f>
        <v>48.620634303807179</v>
      </c>
    </row>
    <row r="55" spans="1:17" x14ac:dyDescent="0.25">
      <c r="A55" s="2" t="s">
        <v>24</v>
      </c>
      <c r="B55" s="2" t="s">
        <v>31</v>
      </c>
      <c r="C55" s="2">
        <f>C54/$Q54</f>
        <v>0.23999630774911154</v>
      </c>
      <c r="D55" s="2">
        <f t="shared" ref="D55:P55" si="3">D54/$Q54</f>
        <v>0.55520376609590627</v>
      </c>
      <c r="E55" s="2">
        <f t="shared" si="3"/>
        <v>0</v>
      </c>
      <c r="F55" s="2">
        <f t="shared" ref="F55" si="4">F54/$Q54</f>
        <v>0</v>
      </c>
      <c r="G55" s="2">
        <f t="shared" si="3"/>
        <v>0</v>
      </c>
      <c r="H55" s="2">
        <f t="shared" si="3"/>
        <v>0.19177551114598237</v>
      </c>
      <c r="I55" s="2">
        <f t="shared" si="3"/>
        <v>0</v>
      </c>
      <c r="J55" s="2">
        <f t="shared" si="3"/>
        <v>1.3024415008999863E-2</v>
      </c>
      <c r="K55" s="2">
        <f t="shared" si="3"/>
        <v>0</v>
      </c>
      <c r="L55" s="2">
        <f t="shared" si="3"/>
        <v>0</v>
      </c>
      <c r="M55" s="2">
        <f t="shared" si="3"/>
        <v>0</v>
      </c>
      <c r="N55" s="2">
        <f t="shared" si="3"/>
        <v>0</v>
      </c>
      <c r="O55" s="2">
        <f t="shared" si="3"/>
        <v>0</v>
      </c>
      <c r="P55" s="2">
        <f t="shared" si="3"/>
        <v>0</v>
      </c>
      <c r="Q55" s="2">
        <f>SUM(C55:P55)</f>
        <v>1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30</v>
      </c>
    </row>
    <row r="2" spans="1:16" x14ac:dyDescent="0.25">
      <c r="A2" s="10" t="s">
        <v>32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0.7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10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</row>
    <row r="10" spans="1:16" x14ac:dyDescent="0.25">
      <c r="A10" s="8">
        <f>Kluppierungsprotokoll!A10</f>
        <v>14</v>
      </c>
      <c r="B10" s="8">
        <f>Kluppierungsprotokoll!B10</f>
        <v>0.13</v>
      </c>
      <c r="C10" s="8">
        <f>Kluppierungsprotokoll!C10*$B10</f>
        <v>0.52</v>
      </c>
      <c r="D10" s="8">
        <f>Kluppierungsprotokoll!D10*$B10</f>
        <v>1.82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0.39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</row>
    <row r="11" spans="1:16" x14ac:dyDescent="0.25">
      <c r="A11" s="8">
        <f>Kluppierungsprotokoll!A11</f>
        <v>18</v>
      </c>
      <c r="B11" s="8">
        <f>Kluppierungsprotokoll!B11</f>
        <v>0.25</v>
      </c>
      <c r="C11" s="8">
        <f>Kluppierungsprotokoll!C11*$B11</f>
        <v>2</v>
      </c>
      <c r="D11" s="8">
        <f>Kluppierungsprotokoll!D11*$B11</f>
        <v>4.25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3.25</v>
      </c>
      <c r="I11" s="8">
        <f>Kluppierungsprotokoll!I11*$B11</f>
        <v>0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</row>
    <row r="12" spans="1:16" x14ac:dyDescent="0.25">
      <c r="A12" s="8">
        <f>Kluppierungsprotokoll!A12</f>
        <v>22</v>
      </c>
      <c r="B12" s="8">
        <f>Kluppierungsprotokoll!B12</f>
        <v>0.41</v>
      </c>
      <c r="C12" s="8">
        <f>Kluppierungsprotokoll!C12*$B12</f>
        <v>0.82</v>
      </c>
      <c r="D12" s="8">
        <f>Kluppierungsprotokoll!D12*$B12</f>
        <v>1.64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3.69</v>
      </c>
      <c r="I12" s="8">
        <f>Kluppierungsprotokoll!I12*$B12</f>
        <v>0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</row>
    <row r="13" spans="1:16" x14ac:dyDescent="0.25">
      <c r="A13" s="8">
        <f>Kluppierungsprotokoll!A13</f>
        <v>26</v>
      </c>
      <c r="B13" s="8">
        <f>Kluppierungsprotokoll!B13</f>
        <v>0.61</v>
      </c>
      <c r="C13" s="8">
        <f>Kluppierungsprotokoll!C13*$B13</f>
        <v>0.61</v>
      </c>
      <c r="D13" s="8">
        <f>Kluppierungsprotokoll!D13*$B13</f>
        <v>1.83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4.88</v>
      </c>
      <c r="I13" s="8">
        <f>Kluppierungsprotokoll!I13*$B13</f>
        <v>0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</row>
    <row r="14" spans="1:16" x14ac:dyDescent="0.25">
      <c r="A14" s="8">
        <f>Kluppierungsprotokoll!A14</f>
        <v>30</v>
      </c>
      <c r="B14" s="8">
        <f>Kluppierungsprotokoll!B14</f>
        <v>0.86</v>
      </c>
      <c r="C14" s="8">
        <f>Kluppierungsprotokoll!C14*$B14</f>
        <v>2.58</v>
      </c>
      <c r="D14" s="8">
        <f>Kluppierungsprotokoll!D14*$B14</f>
        <v>2.58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9.4599999999999991</v>
      </c>
      <c r="I14" s="8">
        <f>Kluppierungsprotokoll!I14*$B14</f>
        <v>0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</row>
    <row r="15" spans="1:16" x14ac:dyDescent="0.25">
      <c r="A15" s="8">
        <f>Kluppierungsprotokoll!A15</f>
        <v>34</v>
      </c>
      <c r="B15" s="8">
        <f>Kluppierungsprotokoll!B15</f>
        <v>1.1599999999999999</v>
      </c>
      <c r="C15" s="8">
        <f>Kluppierungsprotokoll!C15*$B15</f>
        <v>4.6399999999999997</v>
      </c>
      <c r="D15" s="8">
        <f>Kluppierungsprotokoll!D15*$B15</f>
        <v>4.6399999999999997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17.399999999999999</v>
      </c>
      <c r="I15" s="8">
        <f>Kluppierungsprotokoll!I15*$B15</f>
        <v>0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</row>
    <row r="16" spans="1:16" x14ac:dyDescent="0.25">
      <c r="A16" s="8">
        <f>Kluppierungsprotokoll!A16</f>
        <v>38</v>
      </c>
      <c r="B16" s="8">
        <f>Kluppierungsprotokoll!B16</f>
        <v>1.5</v>
      </c>
      <c r="C16" s="8">
        <f>Kluppierungsprotokoll!C16*$B16</f>
        <v>4.5</v>
      </c>
      <c r="D16" s="8">
        <f>Kluppierungsprotokoll!D16*$B16</f>
        <v>4.5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10.5</v>
      </c>
      <c r="I16" s="8">
        <f>Kluppierungsprotokoll!I16*$B16</f>
        <v>0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</row>
    <row r="17" spans="1:16" x14ac:dyDescent="0.25">
      <c r="A17" s="8">
        <f>Kluppierungsprotokoll!A17</f>
        <v>42</v>
      </c>
      <c r="B17" s="8">
        <f>Kluppierungsprotokoll!B17</f>
        <v>1.89</v>
      </c>
      <c r="C17" s="8">
        <f>Kluppierungsprotokoll!C17*$B17</f>
        <v>11.34</v>
      </c>
      <c r="D17" s="8">
        <f>Kluppierungsprotokoll!D17*$B17</f>
        <v>9.4499999999999993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13.229999999999999</v>
      </c>
      <c r="I17" s="8">
        <f>Kluppierungsprotokoll!I17*$B17</f>
        <v>0</v>
      </c>
      <c r="J17" s="8">
        <f>Kluppierungsprotokoll!J17*$B17</f>
        <v>3.78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</row>
    <row r="18" spans="1:16" x14ac:dyDescent="0.25">
      <c r="A18" s="8">
        <f>Kluppierungsprotokoll!A18</f>
        <v>46</v>
      </c>
      <c r="B18" s="8">
        <f>Kluppierungsprotokoll!B18</f>
        <v>2.31</v>
      </c>
      <c r="C18" s="8">
        <f>Kluppierungsprotokoll!C18*$B18</f>
        <v>9.24</v>
      </c>
      <c r="D18" s="8">
        <f>Kluppierungsprotokoll!D18*$B18</f>
        <v>25.41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2.31</v>
      </c>
      <c r="I18" s="8">
        <f>Kluppierungsprotokoll!I18*$B18</f>
        <v>0</v>
      </c>
      <c r="J18" s="8">
        <f>Kluppierungsprotokoll!J18*$B18</f>
        <v>2.31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</row>
    <row r="19" spans="1:16" x14ac:dyDescent="0.25">
      <c r="A19" s="8">
        <f>Kluppierungsprotokoll!A19</f>
        <v>50</v>
      </c>
      <c r="B19" s="8">
        <f>Kluppierungsprotokoll!B19</f>
        <v>2.78</v>
      </c>
      <c r="C19" s="8">
        <f>Kluppierungsprotokoll!C19*$B19</f>
        <v>16.68</v>
      </c>
      <c r="D19" s="8">
        <f>Kluppierungsprotokoll!D19*$B19</f>
        <v>33.36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11.12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</row>
    <row r="20" spans="1:16" x14ac:dyDescent="0.25">
      <c r="A20" s="8">
        <f>Kluppierungsprotokoll!A20</f>
        <v>54</v>
      </c>
      <c r="B20" s="8">
        <f>Kluppierungsprotokoll!B20</f>
        <v>3.29</v>
      </c>
      <c r="C20" s="8">
        <f>Kluppierungsprotokoll!C20*$B20</f>
        <v>19.740000000000002</v>
      </c>
      <c r="D20" s="8">
        <f>Kluppierungsprotokoll!D20*$B20</f>
        <v>39.480000000000004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</row>
    <row r="21" spans="1:16" x14ac:dyDescent="0.25">
      <c r="A21" s="8">
        <f>Kluppierungsprotokoll!A21</f>
        <v>58</v>
      </c>
      <c r="B21" s="8">
        <f>Kluppierungsprotokoll!B21</f>
        <v>3.84</v>
      </c>
      <c r="C21" s="8">
        <f>Kluppierungsprotokoll!C21*$B21</f>
        <v>11.52</v>
      </c>
      <c r="D21" s="8">
        <f>Kluppierungsprotokoll!D21*$B21</f>
        <v>26.88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7.68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</row>
    <row r="22" spans="1:16" x14ac:dyDescent="0.25">
      <c r="A22" s="8">
        <f>Kluppierungsprotokoll!A22</f>
        <v>62</v>
      </c>
      <c r="B22" s="8">
        <f>Kluppierungsprotokoll!B22</f>
        <v>4.42</v>
      </c>
      <c r="C22" s="8">
        <f>Kluppierungsprotokoll!C22*$B22</f>
        <v>13.26</v>
      </c>
      <c r="D22" s="8">
        <f>Kluppierungsprotokoll!D22*$B22</f>
        <v>35.36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</row>
    <row r="23" spans="1:16" x14ac:dyDescent="0.25">
      <c r="A23" s="8">
        <f>Kluppierungsprotokoll!A23</f>
        <v>66</v>
      </c>
      <c r="B23" s="8">
        <f>Kluppierungsprotokoll!B23</f>
        <v>5.03</v>
      </c>
      <c r="C23" s="8">
        <f>Kluppierungsprotokoll!C23*$B23</f>
        <v>5.03</v>
      </c>
      <c r="D23" s="8">
        <f>Kluppierungsprotokoll!D23*$B23</f>
        <v>25.150000000000002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</row>
    <row r="24" spans="1:16" x14ac:dyDescent="0.25">
      <c r="A24" s="8">
        <f>Kluppierungsprotokoll!A24</f>
        <v>70</v>
      </c>
      <c r="B24" s="8">
        <f>Kluppierungsprotokoll!B24</f>
        <v>5.68</v>
      </c>
      <c r="C24" s="8">
        <f>Kluppierungsprotokoll!C24*$B24</f>
        <v>11.36</v>
      </c>
      <c r="D24" s="8">
        <f>Kluppierungsprotokoll!D24*$B24</f>
        <v>28.4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</row>
    <row r="25" spans="1:16" x14ac:dyDescent="0.25">
      <c r="A25" s="8">
        <f>Kluppierungsprotokoll!A25</f>
        <v>74</v>
      </c>
      <c r="B25" s="8">
        <f>Kluppierungsprotokoll!B25</f>
        <v>6.36</v>
      </c>
      <c r="C25" s="8">
        <f>Kluppierungsprotokoll!C25*$B25</f>
        <v>0</v>
      </c>
      <c r="D25" s="8">
        <f>Kluppierungsprotokoll!D25*$B25</f>
        <v>12.72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</row>
    <row r="26" spans="1:16" x14ac:dyDescent="0.25">
      <c r="A26" s="8">
        <f>Kluppierungsprotokoll!A26</f>
        <v>78</v>
      </c>
      <c r="B26" s="8">
        <f>Kluppierungsprotokoll!B26</f>
        <v>7.06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</row>
    <row r="27" spans="1:16" x14ac:dyDescent="0.25">
      <c r="A27" s="8">
        <f>Kluppierungsprotokoll!A27</f>
        <v>82</v>
      </c>
      <c r="B27" s="8">
        <f>Kluppierungsprotokoll!B27</f>
        <v>7.8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</row>
    <row r="28" spans="1:16" x14ac:dyDescent="0.25">
      <c r="A28" s="8">
        <f>Kluppierungsprotokoll!A28</f>
        <v>86</v>
      </c>
      <c r="B28" s="8">
        <f>Kluppierungsprotokoll!B28</f>
        <v>8.56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</row>
    <row r="29" spans="1:16" x14ac:dyDescent="0.25">
      <c r="A29" s="8">
        <f>Kluppierungsprotokoll!A29</f>
        <v>90</v>
      </c>
      <c r="B29" s="8">
        <f>Kluppierungsprotokoll!B29</f>
        <v>9.34</v>
      </c>
      <c r="C29" s="8">
        <f>Kluppierungsprotokoll!C29*$B29</f>
        <v>0</v>
      </c>
      <c r="D29" s="8">
        <f>Kluppierungsprotokoll!D29*$B29</f>
        <v>9.34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</row>
    <row r="30" spans="1:16" x14ac:dyDescent="0.25">
      <c r="A30" s="8">
        <f>Kluppierungsprotokoll!A30</f>
        <v>94</v>
      </c>
      <c r="B30" s="8">
        <f>Kluppierungsprotokoll!B30</f>
        <v>10.14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</row>
    <row r="31" spans="1:16" x14ac:dyDescent="0.25">
      <c r="A31" s="8">
        <f>Kluppierungsprotokoll!A31</f>
        <v>98</v>
      </c>
      <c r="B31" s="8">
        <f>Kluppierungsprotokoll!B31</f>
        <v>10.97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</row>
    <row r="32" spans="1:16" x14ac:dyDescent="0.25">
      <c r="A32" s="8">
        <f>Kluppierungsprotokoll!A32</f>
        <v>102</v>
      </c>
      <c r="B32" s="8">
        <f>Kluppierungsprotokoll!B32</f>
        <v>11.81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</row>
    <row r="33" spans="1:16" x14ac:dyDescent="0.25">
      <c r="A33" s="8">
        <f>Kluppierungsprotokoll!A33</f>
        <v>106</v>
      </c>
      <c r="B33" s="8">
        <f>Kluppierungsprotokoll!B33</f>
        <v>12.67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</row>
    <row r="34" spans="1:16" x14ac:dyDescent="0.25">
      <c r="A34" s="8">
        <f>Kluppierungsprotokoll!A34</f>
        <v>110</v>
      </c>
      <c r="B34" s="8">
        <f>Kluppierungsprotokoll!B34</f>
        <v>13.55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</row>
    <row r="35" spans="1:16" x14ac:dyDescent="0.25">
      <c r="A35" s="8">
        <f>Kluppierungsprotokoll!A35</f>
        <v>114</v>
      </c>
      <c r="B35" s="8">
        <f>Kluppierungsprotokoll!B35</f>
        <v>14.44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</row>
    <row r="49" spans="1:17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</row>
    <row r="50" spans="1:17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</row>
    <row r="51" spans="1:17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</row>
    <row r="53" spans="1:17" x14ac:dyDescent="0.25">
      <c r="A53" s="2" t="s">
        <v>25</v>
      </c>
      <c r="B53" s="2" t="s">
        <v>23</v>
      </c>
      <c r="C53" s="2">
        <f>SUM(C9:C51)</f>
        <v>113.84</v>
      </c>
      <c r="D53" s="2">
        <f t="shared" ref="D53:P53" si="0">SUM(D9:D51)</f>
        <v>266.81</v>
      </c>
      <c r="E53" s="2">
        <f t="shared" si="0"/>
        <v>0</v>
      </c>
      <c r="F53" s="2">
        <f t="shared" ref="F53" si="1">SUM(F9:F51)</f>
        <v>0</v>
      </c>
      <c r="G53" s="2">
        <f t="shared" si="0"/>
        <v>0</v>
      </c>
      <c r="H53" s="2">
        <f t="shared" si="0"/>
        <v>83.91</v>
      </c>
      <c r="I53" s="2">
        <f t="shared" si="0"/>
        <v>0</v>
      </c>
      <c r="J53" s="2">
        <f t="shared" si="0"/>
        <v>6.09</v>
      </c>
      <c r="K53" s="2">
        <f t="shared" si="0"/>
        <v>0</v>
      </c>
      <c r="L53" s="2">
        <f t="shared" si="0"/>
        <v>0</v>
      </c>
      <c r="M53" s="2">
        <f t="shared" si="0"/>
        <v>0</v>
      </c>
      <c r="N53" s="2">
        <f t="shared" si="0"/>
        <v>0</v>
      </c>
      <c r="O53" s="2">
        <f t="shared" si="0"/>
        <v>0</v>
      </c>
      <c r="P53" s="2">
        <f t="shared" si="0"/>
        <v>0</v>
      </c>
      <c r="Q53" s="2">
        <f>SUM(C53:P53)</f>
        <v>470.64999999999992</v>
      </c>
    </row>
    <row r="54" spans="1:17" x14ac:dyDescent="0.25">
      <c r="A54" s="2" t="s">
        <v>25</v>
      </c>
      <c r="B54" s="2" t="s">
        <v>26</v>
      </c>
      <c r="C54" s="2">
        <f>C53/$B$6</f>
        <v>162.62857142857143</v>
      </c>
      <c r="D54" s="2">
        <f t="shared" ref="D54:P54" si="2">D53/$B$6</f>
        <v>381.1571428571429</v>
      </c>
      <c r="E54" s="2">
        <f t="shared" si="2"/>
        <v>0</v>
      </c>
      <c r="F54" s="2">
        <f t="shared" ref="F54" si="3">F53/$B$6</f>
        <v>0</v>
      </c>
      <c r="G54" s="2">
        <f t="shared" si="2"/>
        <v>0</v>
      </c>
      <c r="H54" s="2">
        <f t="shared" si="2"/>
        <v>119.87142857142858</v>
      </c>
      <c r="I54" s="2">
        <f t="shared" si="2"/>
        <v>0</v>
      </c>
      <c r="J54" s="2">
        <f t="shared" si="2"/>
        <v>8.7000000000000011</v>
      </c>
      <c r="K54" s="2">
        <f t="shared" si="2"/>
        <v>0</v>
      </c>
      <c r="L54" s="2">
        <f t="shared" si="2"/>
        <v>0</v>
      </c>
      <c r="M54" s="2">
        <f t="shared" si="2"/>
        <v>0</v>
      </c>
      <c r="N54" s="2">
        <f t="shared" si="2"/>
        <v>0</v>
      </c>
      <c r="O54" s="2">
        <f t="shared" si="2"/>
        <v>0</v>
      </c>
      <c r="P54" s="2">
        <f t="shared" si="2"/>
        <v>0</v>
      </c>
      <c r="Q54" s="2">
        <f>SUM(C54:P54)</f>
        <v>672.357142857143</v>
      </c>
    </row>
    <row r="55" spans="1:17" x14ac:dyDescent="0.25">
      <c r="A55" s="2" t="s">
        <v>25</v>
      </c>
      <c r="B55" s="2" t="s">
        <v>31</v>
      </c>
      <c r="C55" s="2">
        <f>C54/$Q54</f>
        <v>0.24187825347923081</v>
      </c>
      <c r="D55" s="2">
        <f t="shared" ref="D55:P55" si="4">D54/$Q54</f>
        <v>0.56689684478912139</v>
      </c>
      <c r="E55" s="2">
        <f t="shared" si="4"/>
        <v>0</v>
      </c>
      <c r="F55" s="2">
        <f t="shared" ref="F55" si="5">F54/$Q54</f>
        <v>0</v>
      </c>
      <c r="G55" s="2">
        <f t="shared" si="4"/>
        <v>0</v>
      </c>
      <c r="H55" s="2">
        <f t="shared" si="4"/>
        <v>0.17828535004780621</v>
      </c>
      <c r="I55" s="2">
        <f t="shared" si="4"/>
        <v>0</v>
      </c>
      <c r="J55" s="2">
        <f t="shared" si="4"/>
        <v>1.2939551683841494E-2</v>
      </c>
      <c r="K55" s="2">
        <f t="shared" si="4"/>
        <v>0</v>
      </c>
      <c r="L55" s="2">
        <f t="shared" si="4"/>
        <v>0</v>
      </c>
      <c r="M55" s="2">
        <f t="shared" si="4"/>
        <v>0</v>
      </c>
      <c r="N55" s="2">
        <f t="shared" si="4"/>
        <v>0</v>
      </c>
      <c r="O55" s="2">
        <f t="shared" si="4"/>
        <v>0</v>
      </c>
      <c r="P55" s="2">
        <f t="shared" si="4"/>
        <v>0</v>
      </c>
      <c r="Q55" s="2">
        <f>SUM(C55:P55)</f>
        <v>0.99999999999999989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Schmutz Daniel, WEU-AWN-WAV</cp:lastModifiedBy>
  <dcterms:created xsi:type="dcterms:W3CDTF">2022-03-10T11:48:40Z</dcterms:created>
  <dcterms:modified xsi:type="dcterms:W3CDTF">2024-01-26T12:51:51Z</dcterms:modified>
</cp:coreProperties>
</file>