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09 Lai Petète Côte\201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L33" i="6" l="1"/>
  <c r="M33" i="6"/>
  <c r="N33" i="6"/>
  <c r="C33" i="6"/>
  <c r="O33" i="6"/>
  <c r="P33" i="6"/>
  <c r="E33" i="6"/>
  <c r="Q33" i="6"/>
  <c r="D33" i="6"/>
  <c r="F33" i="6"/>
  <c r="R33" i="6"/>
  <c r="G33" i="6"/>
  <c r="S33" i="6"/>
  <c r="I33" i="6"/>
  <c r="H33" i="6"/>
  <c r="J33" i="6"/>
  <c r="K33" i="6"/>
  <c r="D30" i="5"/>
  <c r="P30" i="5"/>
  <c r="F30" i="5"/>
  <c r="E30" i="5"/>
  <c r="Q30" i="5"/>
  <c r="R30" i="5"/>
  <c r="M30" i="5"/>
  <c r="G30" i="5"/>
  <c r="S30" i="5"/>
  <c r="H30" i="5"/>
  <c r="I30" i="5"/>
  <c r="J30" i="5"/>
  <c r="K30" i="5"/>
  <c r="L30" i="5"/>
  <c r="N30" i="5"/>
  <c r="C30" i="5"/>
  <c r="O30" i="5"/>
  <c r="G34" i="6"/>
  <c r="S34" i="6"/>
  <c r="H34" i="6"/>
  <c r="I34" i="6"/>
  <c r="J34" i="6"/>
  <c r="L34" i="6"/>
  <c r="K34" i="6"/>
  <c r="M34" i="6"/>
  <c r="N34" i="6"/>
  <c r="O34" i="6"/>
  <c r="P34" i="6"/>
  <c r="C34" i="6"/>
  <c r="D34" i="6"/>
  <c r="R34" i="6"/>
  <c r="E34" i="6"/>
  <c r="Q34" i="6"/>
  <c r="F34" i="6"/>
  <c r="F32" i="5"/>
  <c r="R32" i="5"/>
  <c r="O32" i="5"/>
  <c r="G32" i="5"/>
  <c r="S32" i="5"/>
  <c r="H32" i="5"/>
  <c r="I32" i="5"/>
  <c r="J32" i="5"/>
  <c r="K32" i="5"/>
  <c r="L32" i="5"/>
  <c r="M32" i="5"/>
  <c r="N32" i="5"/>
  <c r="C32" i="5"/>
  <c r="D32" i="5"/>
  <c r="P32" i="5"/>
  <c r="E32" i="5"/>
  <c r="Q32" i="5"/>
  <c r="M33" i="5"/>
  <c r="C33" i="5"/>
  <c r="N33" i="5"/>
  <c r="O33" i="5"/>
  <c r="D33" i="5"/>
  <c r="P33" i="5"/>
  <c r="E33" i="5"/>
  <c r="Q33" i="5"/>
  <c r="J33" i="5"/>
  <c r="F33" i="5"/>
  <c r="R33" i="5"/>
  <c r="G33" i="5"/>
  <c r="S33" i="5"/>
  <c r="H33" i="5"/>
  <c r="I33" i="5"/>
  <c r="K33" i="5"/>
  <c r="L33" i="5"/>
  <c r="J31" i="6"/>
  <c r="K31" i="6"/>
  <c r="L31" i="6"/>
  <c r="M31" i="6"/>
  <c r="O31" i="6"/>
  <c r="N31" i="6"/>
  <c r="C31" i="6"/>
  <c r="D31" i="6"/>
  <c r="P31" i="6"/>
  <c r="E31" i="6"/>
  <c r="Q31" i="6"/>
  <c r="R31" i="6"/>
  <c r="S31" i="6"/>
  <c r="F31" i="6"/>
  <c r="G31" i="6"/>
  <c r="H31" i="6"/>
  <c r="I31" i="6"/>
  <c r="K31" i="5"/>
  <c r="M31" i="5"/>
  <c r="L31" i="5"/>
  <c r="N31" i="5"/>
  <c r="C31" i="5"/>
  <c r="O31" i="5"/>
  <c r="D31" i="5"/>
  <c r="P31" i="5"/>
  <c r="E31" i="5"/>
  <c r="Q31" i="5"/>
  <c r="H31" i="5"/>
  <c r="F31" i="5"/>
  <c r="R31" i="5"/>
  <c r="G31" i="5"/>
  <c r="S31" i="5"/>
  <c r="I31" i="5"/>
  <c r="J31" i="5"/>
  <c r="C30" i="6"/>
  <c r="O30" i="6"/>
  <c r="D30" i="6"/>
  <c r="P30" i="6"/>
  <c r="E30" i="6"/>
  <c r="Q30" i="6"/>
  <c r="F30" i="6"/>
  <c r="R30" i="6"/>
  <c r="S30" i="6"/>
  <c r="H30" i="6"/>
  <c r="G30" i="6"/>
  <c r="I30" i="6"/>
  <c r="J30" i="6"/>
  <c r="L30" i="6"/>
  <c r="K30" i="6"/>
  <c r="M30" i="6"/>
  <c r="N30" i="6"/>
  <c r="H34" i="5"/>
  <c r="J34" i="5"/>
  <c r="I34" i="5"/>
  <c r="Q34" i="5"/>
  <c r="K34" i="5"/>
  <c r="L34" i="5"/>
  <c r="M34" i="5"/>
  <c r="N34" i="5"/>
  <c r="G34" i="5"/>
  <c r="C34" i="5"/>
  <c r="O34" i="5"/>
  <c r="E34" i="5"/>
  <c r="S34" i="5"/>
  <c r="D34" i="5"/>
  <c r="P34" i="5"/>
  <c r="F34" i="5"/>
  <c r="R34" i="5"/>
  <c r="E32" i="6"/>
  <c r="Q32" i="6"/>
  <c r="F32" i="6"/>
  <c r="R32" i="6"/>
  <c r="G32" i="6"/>
  <c r="S32" i="6"/>
  <c r="H32" i="6"/>
  <c r="J32" i="6"/>
  <c r="I32" i="6"/>
  <c r="K32" i="6"/>
  <c r="L32" i="6"/>
  <c r="N32" i="6"/>
  <c r="M32" i="6"/>
  <c r="C32" i="6"/>
  <c r="O32" i="6"/>
  <c r="D32" i="6"/>
  <c r="P32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<sst xmlns="http://schemas.openxmlformats.org/spreadsheetml/2006/main" count="155" uniqueCount="56">
  <si>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</si>
  <si>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</si>
  <si>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</si>
  <si>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</si>
  <si>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</si>
  <si>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</si>
  <si>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</si>
  <si>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</si>
  <si>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</si>
  <si>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</si>
  <si>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</si>
  <si>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</si>
  <si>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</si>
  <si>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</si>
  <si>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</si>
  <si>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</si>
  <si>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</si>
  <si>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</si>
  <si>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</si>
  <si>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</si>
  <si>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</si>
  <si>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</si>
  <si>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</si>
  <si>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</si>
  <si>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</si>
  <si>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</si>
  <si>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</si>
  <si>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</si>
  <si>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</si>
  <si>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</si>
  <si>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</si>
  <si>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</si>
  <si>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</si>
  <si>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</si>
  <si>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</si>
  <si>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</si>
  <si>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</si>
  <si>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</si>
  <si>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</si>
  <si>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</si>
  <si>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</si>
  <si>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</si>
  <si>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</si>
  <si>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</si>
  <si>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</si>
  <si>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</si>
  <si>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</si>
  <si>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</si>
  <si>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</si>
  <si>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</si>
  <si>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</si>
  <si>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</si>
  <si>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</si>
  <si>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</si>
  <si>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JU09 Lai Petète Côte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</si>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</sst>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zoomScale="70" zoomScaleNormal="70" workbookViewId="0">
      <selection activeCell="W28" sqref="W28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41661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0.64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/>
      <c r="D11" s="8">
        <v>7</v>
      </c>
      <c r="E11" s="8"/>
      <c r="F11" s="8"/>
      <c r="G11" s="8"/>
      <c r="H11" s="8"/>
      <c r="I11" s="8">
        <v>2</v>
      </c>
      <c r="J11" s="8">
        <v>3</v>
      </c>
      <c r="K11" s="8">
        <v>3</v>
      </c>
      <c r="L11" s="8"/>
      <c r="M11" s="8">
        <v>4</v>
      </c>
      <c r="N11" s="8"/>
      <c r="O11" s="8"/>
      <c r="P11" s="8"/>
      <c r="Q11" s="8"/>
      <c r="R11" s="8"/>
      <c r="S11" s="8"/>
    </row>
    <row r="12" spans="1:19" x14ac:dyDescent="0.25">
      <c r="A12" s="31">
        <v>22</v>
      </c>
      <c r="B12" s="31">
        <v>0.3</v>
      </c>
      <c r="C12" s="8"/>
      <c r="D12" s="8">
        <v>4</v>
      </c>
      <c r="E12" s="8"/>
      <c r="F12" s="8"/>
      <c r="G12" s="8"/>
      <c r="H12" s="8"/>
      <c r="I12" s="8">
        <v>5</v>
      </c>
      <c r="J12" s="8">
        <v>2</v>
      </c>
      <c r="K12" s="8">
        <v>3</v>
      </c>
      <c r="L12" s="8"/>
      <c r="M12" s="8">
        <v>5</v>
      </c>
      <c r="N12" s="8"/>
      <c r="O12" s="8"/>
      <c r="P12" s="8"/>
      <c r="Q12" s="8"/>
      <c r="R12" s="8"/>
      <c r="S12" s="8"/>
    </row>
    <row r="13" spans="1:19" x14ac:dyDescent="0.25">
      <c r="A13" s="31">
        <v>26</v>
      </c>
      <c r="B13" s="31">
        <v>0.5</v>
      </c>
      <c r="C13" s="8"/>
      <c r="D13" s="8">
        <v>6</v>
      </c>
      <c r="E13" s="8"/>
      <c r="F13" s="8"/>
      <c r="G13" s="8"/>
      <c r="H13" s="8"/>
      <c r="I13" s="8">
        <v>5</v>
      </c>
      <c r="J13" s="8">
        <v>9</v>
      </c>
      <c r="K13" s="8">
        <v>4</v>
      </c>
      <c r="L13" s="8"/>
      <c r="M13" s="8">
        <v>3</v>
      </c>
      <c r="N13" s="8"/>
      <c r="O13" s="8"/>
      <c r="P13" s="8"/>
      <c r="Q13" s="8"/>
      <c r="R13" s="8"/>
      <c r="S13" s="8"/>
    </row>
    <row r="14" spans="1:19" x14ac:dyDescent="0.25">
      <c r="A14" s="31">
        <v>30</v>
      </c>
      <c r="B14" s="31">
        <v>0.7</v>
      </c>
      <c r="C14" s="8"/>
      <c r="D14" s="8">
        <v>1</v>
      </c>
      <c r="E14" s="8"/>
      <c r="F14" s="8"/>
      <c r="G14" s="8"/>
      <c r="H14" s="8"/>
      <c r="I14" s="8">
        <v>6</v>
      </c>
      <c r="J14" s="8">
        <v>6</v>
      </c>
      <c r="K14" s="8">
        <v>7</v>
      </c>
      <c r="L14" s="8"/>
      <c r="M14" s="8">
        <v>2</v>
      </c>
      <c r="N14" s="8"/>
      <c r="O14" s="8"/>
      <c r="P14" s="8"/>
      <c r="Q14" s="8"/>
      <c r="R14" s="8"/>
      <c r="S14" s="8"/>
    </row>
    <row r="15" spans="1:19" x14ac:dyDescent="0.25">
      <c r="A15" s="31">
        <v>34</v>
      </c>
      <c r="B15" s="31">
        <v>1</v>
      </c>
      <c r="C15" s="8"/>
      <c r="D15" s="8">
        <v>2</v>
      </c>
      <c r="E15" s="8"/>
      <c r="F15" s="8"/>
      <c r="G15" s="8"/>
      <c r="H15" s="8"/>
      <c r="I15" s="8">
        <v>1</v>
      </c>
      <c r="J15" s="8">
        <v>3</v>
      </c>
      <c r="K15" s="8"/>
      <c r="L15" s="8"/>
      <c r="M15" s="8">
        <v>3</v>
      </c>
      <c r="N15" s="8"/>
      <c r="O15" s="8"/>
      <c r="P15" s="8">
        <v>1</v>
      </c>
      <c r="Q15" s="8"/>
      <c r="R15" s="8"/>
      <c r="S15" s="8"/>
    </row>
    <row r="16" spans="1:19" x14ac:dyDescent="0.25">
      <c r="A16" s="31">
        <v>38</v>
      </c>
      <c r="B16" s="31">
        <v>1.3</v>
      </c>
      <c r="C16" s="8"/>
      <c r="D16" s="8"/>
      <c r="E16" s="8"/>
      <c r="F16" s="8"/>
      <c r="G16" s="8"/>
      <c r="H16" s="8"/>
      <c r="I16" s="8">
        <v>4</v>
      </c>
      <c r="J16" s="8">
        <v>8</v>
      </c>
      <c r="K16" s="8"/>
      <c r="L16" s="8"/>
      <c r="M16" s="8">
        <v>2</v>
      </c>
      <c r="N16" s="8"/>
      <c r="O16" s="8"/>
      <c r="P16" s="8"/>
      <c r="Q16" s="8"/>
      <c r="R16" s="8"/>
      <c r="S16" s="8"/>
    </row>
    <row r="17" spans="1:19" x14ac:dyDescent="0.25">
      <c r="A17" s="31">
        <v>42</v>
      </c>
      <c r="B17" s="31">
        <v>1.6</v>
      </c>
      <c r="C17" s="8">
        <v>1</v>
      </c>
      <c r="D17" s="8">
        <v>1</v>
      </c>
      <c r="E17" s="8"/>
      <c r="F17" s="8"/>
      <c r="G17" s="8"/>
      <c r="H17" s="8"/>
      <c r="I17" s="8">
        <v>3</v>
      </c>
      <c r="J17" s="8">
        <v>1</v>
      </c>
      <c r="K17" s="8"/>
      <c r="L17" s="8"/>
      <c r="M17" s="8"/>
      <c r="N17" s="8"/>
      <c r="O17" s="8"/>
      <c r="P17" s="8">
        <v>1</v>
      </c>
      <c r="Q17" s="8"/>
      <c r="R17" s="8"/>
      <c r="S17" s="8"/>
    </row>
    <row r="18" spans="1:19" x14ac:dyDescent="0.25">
      <c r="A18" s="31">
        <v>46</v>
      </c>
      <c r="B18" s="31">
        <v>2</v>
      </c>
      <c r="C18" s="8">
        <v>1</v>
      </c>
      <c r="D18" s="8">
        <v>1</v>
      </c>
      <c r="E18" s="8"/>
      <c r="F18" s="8"/>
      <c r="G18" s="8"/>
      <c r="H18" s="8"/>
      <c r="I18" s="8">
        <v>1</v>
      </c>
      <c r="J18" s="8">
        <v>1</v>
      </c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/>
      <c r="D19" s="8"/>
      <c r="E19" s="8"/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>
        <v>1</v>
      </c>
    </row>
    <row r="21" spans="1:19" x14ac:dyDescent="0.25">
      <c r="A21" s="31">
        <v>58</v>
      </c>
      <c r="B21" s="31">
        <v>3.3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</v>
      </c>
      <c r="D54" s="12">
        <f t="shared" ref="D54:S54" si="0">SUM(D9:D51)</f>
        <v>23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28</v>
      </c>
      <c r="J54" s="12">
        <f t="shared" si="0"/>
        <v>33</v>
      </c>
      <c r="K54" s="12">
        <f t="shared" si="0"/>
        <v>18</v>
      </c>
      <c r="L54" s="12">
        <f t="shared" si="0"/>
        <v>0</v>
      </c>
      <c r="M54" s="12">
        <f t="shared" si="0"/>
        <v>19</v>
      </c>
      <c r="N54" s="12">
        <f t="shared" si="0"/>
        <v>0</v>
      </c>
      <c r="O54" s="12">
        <f t="shared" si="0"/>
        <v>0</v>
      </c>
      <c r="P54" s="12">
        <f t="shared" ref="P54:Q54" si="2">SUM(P9:P51)</f>
        <v>2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126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3.1</v>
      </c>
      <c r="D55" s="20">
        <f t="shared" ref="D55:S55" si="3">ROUND(D54/$B$6, 1)</f>
        <v>35.9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43.8</v>
      </c>
      <c r="J55" s="20">
        <f t="shared" si="3"/>
        <v>51.6</v>
      </c>
      <c r="K55" s="20">
        <f t="shared" si="3"/>
        <v>28.1</v>
      </c>
      <c r="L55" s="20">
        <f t="shared" si="3"/>
        <v>0</v>
      </c>
      <c r="M55" s="20">
        <f t="shared" si="3"/>
        <v>29.7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3.1</v>
      </c>
      <c r="Q55" s="20">
        <f t="shared" si="5"/>
        <v>0</v>
      </c>
      <c r="R55" s="20">
        <f t="shared" si="3"/>
        <v>0</v>
      </c>
      <c r="S55" s="20">
        <f t="shared" si="3"/>
        <v>1.6</v>
      </c>
      <c r="T55" s="21">
        <f>ROUND(SUM(C55:S55),0)</f>
        <v>197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0.3</v>
      </c>
      <c r="D56" s="22">
        <f>ROUND('Calcul surface terriere'!D53, 2)</f>
        <v>1.73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2.25</v>
      </c>
      <c r="J56" s="22">
        <f>ROUND('Calcul surface terriere'!J53, 2)</f>
        <v>2.54</v>
      </c>
      <c r="K56" s="22">
        <f>ROUND('Calcul surface terriere'!K53, 2)</f>
        <v>1.06</v>
      </c>
      <c r="L56" s="22">
        <f>ROUND('Calcul surface terriere'!L53, 2)</f>
        <v>0</v>
      </c>
      <c r="M56" s="22">
        <f>ROUND('Calcul surface terriere'!M53, 2)</f>
        <v>1.0900000000000001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0.23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0.23</v>
      </c>
      <c r="T56" s="23">
        <f>ROUND('Calcul surface terriere'!T53,1)</f>
        <v>9.4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0.48</v>
      </c>
      <c r="D57" s="22">
        <f>ROUND('Calcul surface terriere'!D54, 2)</f>
        <v>2.71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3.52</v>
      </c>
      <c r="J57" s="22">
        <f>ROUND('Calcul surface terriere'!J54, 2)</f>
        <v>3.97</v>
      </c>
      <c r="K57" s="22">
        <f>ROUND('Calcul surface terriere'!K54, 2)</f>
        <v>1.66</v>
      </c>
      <c r="L57" s="22">
        <f>ROUND('Calcul surface terriere'!L54, 2)</f>
        <v>0</v>
      </c>
      <c r="M57" s="22">
        <f>ROUND('Calcul surface terriere'!M54, 2)</f>
        <v>1.71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0.36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0.36</v>
      </c>
      <c r="T57" s="23">
        <f>ROUND('Calcul surface terriere'!T54, 1)</f>
        <v>14.8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</v>
      </c>
      <c r="D58" s="24">
        <f>ROUND(100 * 'Calcul surface terriere'!D55,0)</f>
        <v>18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24</v>
      </c>
      <c r="J58" s="24">
        <f>ROUND(100 * 'Calcul surface terriere'!J55,0)</f>
        <v>27</v>
      </c>
      <c r="K58" s="24">
        <f>ROUND(100 * 'Calcul surface terriere'!K55,0)</f>
        <v>11</v>
      </c>
      <c r="L58" s="24">
        <f>ROUND(100 * 'Calcul surface terriere'!L55,0)</f>
        <v>0</v>
      </c>
      <c r="M58" s="24">
        <f>ROUND(100 * 'Calcul surface terriere'!M55,0)</f>
        <v>12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2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2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3.6</v>
      </c>
      <c r="D59" s="26">
        <f>ROUND('Calcul volume sur pied'!D53, 1)</f>
        <v>19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24</v>
      </c>
      <c r="J59" s="26">
        <f>ROUND('Calcul volume sur pied'!J53, 1)</f>
        <v>26.9</v>
      </c>
      <c r="K59" s="26">
        <f>ROUND('Calcul volume sur pied'!K53, 1)</f>
        <v>10.4</v>
      </c>
      <c r="L59" s="26">
        <f>ROUND('Calcul volume sur pied'!L53, 1)</f>
        <v>0</v>
      </c>
      <c r="M59" s="26">
        <f>ROUND('Calcul volume sur pied'!M53, 1)</f>
        <v>10.8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2.6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2.8</v>
      </c>
      <c r="T59" s="27">
        <f>ROUND('Calcul volume sur pied'!T53, 0)</f>
        <v>100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5.6</v>
      </c>
      <c r="D60" s="26">
        <f>ROUND('Calcul volume sur pied'!D54, 1)</f>
        <v>29.7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37.5</v>
      </c>
      <c r="J60" s="26">
        <f>ROUND('Calcul volume sur pied'!J54, 1)</f>
        <v>42</v>
      </c>
      <c r="K60" s="26">
        <f>ROUND('Calcul volume sur pied'!K54, 1)</f>
        <v>16.3</v>
      </c>
      <c r="L60" s="26">
        <f>ROUND('Calcul volume sur pied'!L54, 1)</f>
        <v>0</v>
      </c>
      <c r="M60" s="26">
        <f>ROUND('Calcul volume sur pied'!M54, 1)</f>
        <v>16.899999999999999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4.0999999999999996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4.4000000000000004</v>
      </c>
      <c r="T60" s="27">
        <f>ROUND('Calcul volume sur pied'!T54, 0)</f>
        <v>156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4</v>
      </c>
      <c r="D61" s="24">
        <f>ROUND(100 * 'Calcul volume sur pied'!D55, 0)</f>
        <v>19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24</v>
      </c>
      <c r="J61" s="24">
        <f>ROUND(100 * 'Calcul volume sur pied'!J55, 0)</f>
        <v>27</v>
      </c>
      <c r="K61" s="24">
        <f>ROUND(100 * 'Calcul volume sur pied'!K55, 0)</f>
        <v>10</v>
      </c>
      <c r="L61" s="24">
        <f>ROUND(100 * 'Calcul volume sur pied'!L55, 0)</f>
        <v>0</v>
      </c>
      <c r="M61" s="24">
        <f>ROUND(100 * 'Calcul volume sur pied'!M55, 0)</f>
        <v>11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3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3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10.9375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3.125</v>
      </c>
      <c r="J11" s="8">
        <f>'Protocole Inventaire'!J11/$B$6</f>
        <v>4.6875</v>
      </c>
      <c r="K11" s="8">
        <f>'Protocole Inventaire'!K11/$B$6</f>
        <v>4.6875</v>
      </c>
      <c r="L11" s="8">
        <f>'Protocole Inventaire'!L11/$B$6</f>
        <v>0</v>
      </c>
      <c r="M11" s="8">
        <f>'Protocole Inventaire'!M11/$B$6</f>
        <v>6.25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6.25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7.8125</v>
      </c>
      <c r="J12" s="8">
        <f>'Protocole Inventaire'!J12/$B$6</f>
        <v>3.125</v>
      </c>
      <c r="K12" s="8">
        <f>'Protocole Inventaire'!K12/$B$6</f>
        <v>4.6875</v>
      </c>
      <c r="L12" s="8">
        <f>'Protocole Inventaire'!L12/$B$6</f>
        <v>0</v>
      </c>
      <c r="M12" s="8">
        <f>'Protocole Inventaire'!M12/$B$6</f>
        <v>7.8125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9.375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7.8125</v>
      </c>
      <c r="J13" s="8">
        <f>'Protocole Inventaire'!J13/$B$6</f>
        <v>14.0625</v>
      </c>
      <c r="K13" s="8">
        <f>'Protocole Inventaire'!K13/$B$6</f>
        <v>6.25</v>
      </c>
      <c r="L13" s="8">
        <f>'Protocole Inventaire'!L13/$B$6</f>
        <v>0</v>
      </c>
      <c r="M13" s="8">
        <f>'Protocole Inventaire'!M13/$B$6</f>
        <v>4.6875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1.5625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9.375</v>
      </c>
      <c r="J14" s="8">
        <f>'Protocole Inventaire'!J14/$B$6</f>
        <v>9.375</v>
      </c>
      <c r="K14" s="8">
        <f>'Protocole Inventaire'!K14/$B$6</f>
        <v>10.9375</v>
      </c>
      <c r="L14" s="8">
        <f>'Protocole Inventaire'!L14/$B$6</f>
        <v>0</v>
      </c>
      <c r="M14" s="8">
        <f>'Protocole Inventaire'!M14/$B$6</f>
        <v>3.125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3.125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1.5625</v>
      </c>
      <c r="J15" s="8">
        <f>'Protocole Inventaire'!J15/$B$6</f>
        <v>4.6875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4.6875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1.5625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6.25</v>
      </c>
      <c r="J16" s="8">
        <f>'Protocole Inventaire'!J16/$B$6</f>
        <v>12.5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3.125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1.5625</v>
      </c>
      <c r="D17" s="8">
        <f>'Protocole Inventaire'!D17/$B$6</f>
        <v>1.5625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4.6875</v>
      </c>
      <c r="J17" s="8">
        <f>'Protocole Inventaire'!J17/$B$6</f>
        <v>1.5625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1.5625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1.5625</v>
      </c>
      <c r="D18" s="8">
        <f>'Protocole Inventaire'!D18/$B$6</f>
        <v>1.5625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1.5625</v>
      </c>
      <c r="J18" s="8">
        <f>'Protocole Inventaire'!J18/$B$6</f>
        <v>1.5625</v>
      </c>
      <c r="K18" s="8">
        <f>'Protocole Inventaire'!K18/$B$6</f>
        <v>1.5625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1.5625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1.5625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1.5625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0.17812830345854128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5.0893800988154644E-2</v>
      </c>
      <c r="J11" s="8">
        <f>'Protocole Inventaire'!J11*($A11/200)^2*PI()</f>
        <v>7.6340701482231973E-2</v>
      </c>
      <c r="K11" s="8">
        <f>'Protocole Inventaire'!K11*($A11/200)^2*PI()</f>
        <v>7.6340701482231973E-2</v>
      </c>
      <c r="L11" s="8">
        <f>'Protocole Inventaire'!L11*($A11/200)^2*PI()</f>
        <v>0</v>
      </c>
      <c r="M11" s="8">
        <f>'Protocole Inventaire'!M11*($A11/200)^2*PI()</f>
        <v>0.10178760197630929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0.15205308443374599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0.19006635554218249</v>
      </c>
      <c r="J12" s="8">
        <f>'Protocole Inventaire'!J12*($A12/200)^2*PI()</f>
        <v>7.6026542216872994E-2</v>
      </c>
      <c r="K12" s="8">
        <f>'Protocole Inventaire'!K12*($A12/200)^2*PI()</f>
        <v>0.11403981332530949</v>
      </c>
      <c r="L12" s="8">
        <f>'Protocole Inventaire'!L12*($A12/200)^2*PI()</f>
        <v>0</v>
      </c>
      <c r="M12" s="8">
        <f>'Protocole Inventaire'!M12*($A12/200)^2*PI()</f>
        <v>0.19006635554218249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0.3185574950740051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0.26546457922833755</v>
      </c>
      <c r="J13" s="8">
        <f>'Protocole Inventaire'!J13*($A13/200)^2*PI()</f>
        <v>0.4778362426110076</v>
      </c>
      <c r="K13" s="8">
        <f>'Protocole Inventaire'!K13*($A13/200)^2*PI()</f>
        <v>0.21237166338267005</v>
      </c>
      <c r="L13" s="8">
        <f>'Protocole Inventaire'!L13*($A13/200)^2*PI()</f>
        <v>0</v>
      </c>
      <c r="M13" s="8">
        <f>'Protocole Inventaire'!M13*($A13/200)^2*PI()</f>
        <v>0.15927874753700255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0.42411500823462212</v>
      </c>
      <c r="J14" s="8">
        <f>'Protocole Inventaire'!J14*($A14/200)^2*PI()</f>
        <v>0.42411500823462212</v>
      </c>
      <c r="K14" s="8">
        <f>'Protocole Inventaire'!K14*($A14/200)^2*PI()</f>
        <v>0.49480084294039239</v>
      </c>
      <c r="L14" s="8">
        <f>'Protocole Inventaire'!L14*($A14/200)^2*PI()</f>
        <v>0</v>
      </c>
      <c r="M14" s="8">
        <f>'Protocole Inventaire'!M14*($A14/200)^2*PI()</f>
        <v>0.1413716694115407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0.18158405537749009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0.27237608306623512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0.27237608306623512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9.0792027688745044E-2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0.45364597917836613</v>
      </c>
      <c r="J16" s="8">
        <f>'Protocole Inventaire'!J16*($A16/200)^2*PI()</f>
        <v>0.90729195835673226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0.22682298958918307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0.13854423602330987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0.13854423602330987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0.13854423602330987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0.16619025137490007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0.16619025137490007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0.22902210444669593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0.30473448739820996</v>
      </c>
      <c r="D53">
        <f t="shared" ref="D53:S53" si="0">SUM(D9:D51)</f>
        <v>1.7338449855162068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2.2531502511546</v>
      </c>
      <c r="J53">
        <f t="shared" si="0"/>
        <v>2.5387210233659117</v>
      </c>
      <c r="K53">
        <f t="shared" si="0"/>
        <v>1.063743272505504</v>
      </c>
      <c r="L53">
        <f t="shared" si="0"/>
        <v>0</v>
      </c>
      <c r="M53">
        <f t="shared" si="0"/>
        <v>1.0917034471224532</v>
      </c>
      <c r="N53">
        <f t="shared" si="0"/>
        <v>0</v>
      </c>
      <c r="O53">
        <f t="shared" si="0"/>
        <v>0</v>
      </c>
      <c r="P53">
        <f t="shared" si="0"/>
        <v>0.2293362637120549</v>
      </c>
      <c r="Q53">
        <f t="shared" si="0"/>
        <v>0</v>
      </c>
      <c r="R53">
        <f t="shared" si="0"/>
        <v>0</v>
      </c>
      <c r="S53">
        <f t="shared" si="0"/>
        <v>0.22902210444669593</v>
      </c>
      <c r="T53">
        <f>SUM(C53:S53)</f>
        <v>9.4442558352216359</v>
      </c>
    </row>
    <row r="54" spans="1:20" x14ac:dyDescent="0.25">
      <c r="A54" t="s">
        <v>49</v>
      </c>
      <c r="B54" t="s">
        <v>30</v>
      </c>
      <c r="C54">
        <f>C53/$B$6</f>
        <v>0.47614763655970305</v>
      </c>
      <c r="D54">
        <f t="shared" ref="D54:S54" si="1">D53/$B$6</f>
        <v>2.7091327898690731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3.5205472674290625</v>
      </c>
      <c r="J54">
        <f t="shared" si="1"/>
        <v>3.9667515990092368</v>
      </c>
      <c r="K54">
        <f t="shared" si="1"/>
        <v>1.6620988632898501</v>
      </c>
      <c r="L54">
        <f t="shared" si="1"/>
        <v>0</v>
      </c>
      <c r="M54">
        <f t="shared" si="1"/>
        <v>1.705786636128833</v>
      </c>
      <c r="N54">
        <f t="shared" si="1"/>
        <v>0</v>
      </c>
      <c r="O54">
        <f t="shared" si="1"/>
        <v>0</v>
      </c>
      <c r="P54">
        <f t="shared" si="1"/>
        <v>0.35833791205008575</v>
      </c>
      <c r="Q54">
        <f t="shared" si="1"/>
        <v>0</v>
      </c>
      <c r="R54">
        <f t="shared" si="1"/>
        <v>0</v>
      </c>
      <c r="S54">
        <f t="shared" si="1"/>
        <v>0.35784703819796237</v>
      </c>
      <c r="T54">
        <f>SUM(C54:S54)</f>
        <v>14.756649742533806</v>
      </c>
    </row>
    <row r="55" spans="1:20" x14ac:dyDescent="0.25">
      <c r="A55" t="s">
        <v>49</v>
      </c>
      <c r="B55" t="s">
        <v>50</v>
      </c>
      <c r="C55">
        <f>C54/$T54</f>
        <v>3.2266648925553858E-2</v>
      </c>
      <c r="D55">
        <f t="shared" ref="D55:S55" si="2">D54/$T54</f>
        <v>0.18358725301044507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0.23857361452997145</v>
      </c>
      <c r="J55">
        <f t="shared" si="2"/>
        <v>0.26881112367773263</v>
      </c>
      <c r="K55">
        <f t="shared" si="2"/>
        <v>0.1126338899607478</v>
      </c>
      <c r="L55">
        <f t="shared" si="2"/>
        <v>0</v>
      </c>
      <c r="M55">
        <f t="shared" si="2"/>
        <v>0.11559443816113366</v>
      </c>
      <c r="N55">
        <f t="shared" si="2"/>
        <v>0</v>
      </c>
      <c r="O55">
        <f t="shared" si="2"/>
        <v>0</v>
      </c>
      <c r="P55">
        <f t="shared" si="2"/>
        <v>2.4283148160468365E-2</v>
      </c>
      <c r="Q55">
        <f t="shared" si="2"/>
        <v>0</v>
      </c>
      <c r="R55">
        <f t="shared" si="2"/>
        <v>0</v>
      </c>
      <c r="S55">
        <f t="shared" si="2"/>
        <v>2.4249883573947174E-2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1.4000000000000001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0.4</v>
      </c>
      <c r="J11" s="8">
        <f>'Protocole Inventaire'!J11*$B11</f>
        <v>0.60000000000000009</v>
      </c>
      <c r="K11" s="8">
        <f>'Protocole Inventaire'!K11*$B11</f>
        <v>0.60000000000000009</v>
      </c>
      <c r="L11" s="8">
        <f>'Protocole Inventaire'!L11*$B11</f>
        <v>0</v>
      </c>
      <c r="M11" s="8">
        <f>'Protocole Inventaire'!M11*$B11</f>
        <v>0.8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1.2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1.5</v>
      </c>
      <c r="J12" s="8">
        <f>'Protocole Inventaire'!J12*$B12</f>
        <v>0.6</v>
      </c>
      <c r="K12" s="8">
        <f>'Protocole Inventaire'!K12*$B12</f>
        <v>0.89999999999999991</v>
      </c>
      <c r="L12" s="8">
        <f>'Protocole Inventaire'!L12*$B12</f>
        <v>0</v>
      </c>
      <c r="M12" s="8">
        <f>'Protocole Inventaire'!M12*$B12</f>
        <v>1.5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3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2.5</v>
      </c>
      <c r="J13" s="8">
        <f>'Protocole Inventaire'!J13*$B13</f>
        <v>4.5</v>
      </c>
      <c r="K13" s="8">
        <f>'Protocole Inventaire'!K13*$B13</f>
        <v>2</v>
      </c>
      <c r="L13" s="8">
        <f>'Protocole Inventaire'!L13*$B13</f>
        <v>0</v>
      </c>
      <c r="M13" s="8">
        <f>'Protocole Inventaire'!M13*$B13</f>
        <v>1.5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0.7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4.1999999999999993</v>
      </c>
      <c r="J14" s="8">
        <f>'Protocole Inventaire'!J14*$B14</f>
        <v>4.1999999999999993</v>
      </c>
      <c r="K14" s="8">
        <f>'Protocole Inventaire'!K14*$B14</f>
        <v>4.8999999999999995</v>
      </c>
      <c r="L14" s="8">
        <f>'Protocole Inventaire'!L14*$B14</f>
        <v>0</v>
      </c>
      <c r="M14" s="8">
        <f>'Protocole Inventaire'!M14*$B14</f>
        <v>1.4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</v>
      </c>
      <c r="J15" s="8">
        <f>'Protocole Inventaire'!J15*$B15</f>
        <v>3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3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1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5.2</v>
      </c>
      <c r="J16" s="8">
        <f>'Protocole Inventaire'!J16*$B16</f>
        <v>10.4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2.6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1.6</v>
      </c>
      <c r="D17" s="8">
        <f>'Protocole Inventaire'!D17*$B17</f>
        <v>1.6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4.8000000000000007</v>
      </c>
      <c r="J17" s="8">
        <f>'Protocole Inventaire'!J17*$B17</f>
        <v>1.6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1.6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2</v>
      </c>
      <c r="D18" s="8">
        <f>'Protocole Inventaire'!D18*$B18</f>
        <v>2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</v>
      </c>
      <c r="J18" s="8">
        <f>'Protocole Inventaire'!J18*$B18</f>
        <v>2</v>
      </c>
      <c r="K18" s="8">
        <f>'Protocole Inventaire'!K18*$B18</f>
        <v>2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2.4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2.8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7.1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3.6</v>
      </c>
      <c r="D53">
        <f t="shared" ref="D53:S53" si="0">SUM(D9:D51)</f>
        <v>19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24</v>
      </c>
      <c r="J53">
        <f t="shared" si="0"/>
        <v>26.9</v>
      </c>
      <c r="K53">
        <f t="shared" si="0"/>
        <v>10.399999999999999</v>
      </c>
      <c r="L53">
        <f t="shared" si="0"/>
        <v>0</v>
      </c>
      <c r="M53">
        <f t="shared" si="0"/>
        <v>10.799999999999999</v>
      </c>
      <c r="N53">
        <f t="shared" si="0"/>
        <v>0</v>
      </c>
      <c r="O53">
        <f t="shared" si="0"/>
        <v>0</v>
      </c>
      <c r="P53">
        <f t="shared" si="0"/>
        <v>2.6</v>
      </c>
      <c r="Q53">
        <f t="shared" si="0"/>
        <v>0</v>
      </c>
      <c r="R53">
        <f t="shared" si="0"/>
        <v>0</v>
      </c>
      <c r="S53">
        <f t="shared" si="0"/>
        <v>2.8</v>
      </c>
      <c r="T53">
        <f>SUM(C53:S53)</f>
        <v>100.1</v>
      </c>
    </row>
    <row r="54" spans="1:20" x14ac:dyDescent="0.25">
      <c r="A54" t="s">
        <v>53</v>
      </c>
      <c r="B54" t="s">
        <v>30</v>
      </c>
      <c r="C54">
        <f>C53/$B$6</f>
        <v>5.625</v>
      </c>
      <c r="D54">
        <f t="shared" ref="D54:S54" si="1">D53/$B$6</f>
        <v>29.6875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37.5</v>
      </c>
      <c r="J54">
        <f t="shared" si="1"/>
        <v>42.03125</v>
      </c>
      <c r="K54">
        <f t="shared" si="1"/>
        <v>16.249999999999996</v>
      </c>
      <c r="L54">
        <f t="shared" si="1"/>
        <v>0</v>
      </c>
      <c r="M54">
        <f t="shared" si="1"/>
        <v>16.874999999999996</v>
      </c>
      <c r="N54">
        <f t="shared" si="1"/>
        <v>0</v>
      </c>
      <c r="O54">
        <f t="shared" si="1"/>
        <v>0</v>
      </c>
      <c r="P54">
        <f t="shared" si="1"/>
        <v>4.0625</v>
      </c>
      <c r="Q54">
        <f t="shared" si="1"/>
        <v>0</v>
      </c>
      <c r="R54">
        <f t="shared" si="1"/>
        <v>0</v>
      </c>
      <c r="S54">
        <f t="shared" si="1"/>
        <v>4.375</v>
      </c>
      <c r="T54">
        <f>SUM(C54:S54)</f>
        <v>156.40625</v>
      </c>
    </row>
    <row r="55" spans="1:20" x14ac:dyDescent="0.25">
      <c r="A55" t="s">
        <v>53</v>
      </c>
      <c r="B55" t="s">
        <v>50</v>
      </c>
      <c r="C55">
        <f>C54/$T54</f>
        <v>3.5964035964035967E-2</v>
      </c>
      <c r="D55">
        <f t="shared" ref="D55:S55" si="2">D54/$T54</f>
        <v>0.18981018981018982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0.23976023976023977</v>
      </c>
      <c r="J55">
        <f t="shared" si="2"/>
        <v>0.26873126873126874</v>
      </c>
      <c r="K55">
        <f t="shared" si="2"/>
        <v>0.10389610389610388</v>
      </c>
      <c r="L55">
        <f t="shared" si="2"/>
        <v>0</v>
      </c>
      <c r="M55">
        <f t="shared" si="2"/>
        <v>0.10789210789210787</v>
      </c>
      <c r="N55">
        <f t="shared" si="2"/>
        <v>0</v>
      </c>
      <c r="O55">
        <f t="shared" si="2"/>
        <v>0</v>
      </c>
      <c r="P55">
        <f t="shared" si="2"/>
        <v>2.5974025974025976E-2</v>
      </c>
      <c r="Q55">
        <f t="shared" si="2"/>
        <v>0</v>
      </c>
      <c r="R55">
        <f t="shared" si="2"/>
        <v>0</v>
      </c>
      <c r="S55">
        <f t="shared" si="2"/>
        <v>2.7972027972027972E-2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2025-01-17T12:18:42Z</dcterms:modified>
</cp:coreProperties>
</file>