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AWN\400_Prozesse\07_Schutzwald_KA\Weiserflächen_ka\WF Original\WAA_Boltigen_Gridwald_28\2015\"/>
    </mc:Choice>
  </mc:AlternateContent>
  <bookViews>
    <workbookView xWindow="0" yWindow="0" windowWidth="28800" windowHeight="1411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50" i="5" l="1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G44" i="6" l="1"/>
  <c r="O44" i="6"/>
  <c r="F44" i="6"/>
  <c r="H44" i="6"/>
  <c r="P44" i="6"/>
  <c r="D44" i="6"/>
  <c r="I44" i="6"/>
  <c r="Q44" i="6"/>
  <c r="N44" i="6"/>
  <c r="J44" i="6"/>
  <c r="R44" i="6"/>
  <c r="E44" i="6"/>
  <c r="C44" i="6"/>
  <c r="K44" i="6"/>
  <c r="S44" i="6"/>
  <c r="L44" i="6"/>
  <c r="M44" i="6"/>
  <c r="C32" i="6"/>
  <c r="K32" i="6"/>
  <c r="S32" i="6"/>
  <c r="H32" i="6"/>
  <c r="D32" i="6"/>
  <c r="L32" i="6"/>
  <c r="I32" i="6"/>
  <c r="E32" i="6"/>
  <c r="M32" i="6"/>
  <c r="F32" i="6"/>
  <c r="N32" i="6"/>
  <c r="P32" i="6"/>
  <c r="R32" i="6"/>
  <c r="G32" i="6"/>
  <c r="O32" i="6"/>
  <c r="Q32" i="6"/>
  <c r="J32" i="6"/>
  <c r="G36" i="6"/>
  <c r="O36" i="6"/>
  <c r="H36" i="6"/>
  <c r="P36" i="6"/>
  <c r="L36" i="6"/>
  <c r="M36" i="6"/>
  <c r="F36" i="6"/>
  <c r="I36" i="6"/>
  <c r="Q36" i="6"/>
  <c r="D36" i="6"/>
  <c r="E36" i="6"/>
  <c r="J36" i="6"/>
  <c r="R36" i="6"/>
  <c r="C36" i="6"/>
  <c r="K36" i="6"/>
  <c r="S36" i="6"/>
  <c r="N36" i="6"/>
  <c r="C40" i="6"/>
  <c r="K40" i="6"/>
  <c r="S40" i="6"/>
  <c r="P40" i="6"/>
  <c r="I40" i="6"/>
  <c r="D40" i="6"/>
  <c r="L40" i="6"/>
  <c r="J40" i="6"/>
  <c r="E40" i="6"/>
  <c r="M40" i="6"/>
  <c r="Q40" i="6"/>
  <c r="F40" i="6"/>
  <c r="N40" i="6"/>
  <c r="H40" i="6"/>
  <c r="G40" i="6"/>
  <c r="O40" i="6"/>
  <c r="R40" i="6"/>
  <c r="C48" i="6"/>
  <c r="K48" i="6"/>
  <c r="S48" i="6"/>
  <c r="Q48" i="6"/>
  <c r="R48" i="6"/>
  <c r="D48" i="6"/>
  <c r="L48" i="6"/>
  <c r="J48" i="6"/>
  <c r="E48" i="6"/>
  <c r="M48" i="6"/>
  <c r="H48" i="6"/>
  <c r="F48" i="6"/>
  <c r="N48" i="6"/>
  <c r="G48" i="6"/>
  <c r="O48" i="6"/>
  <c r="P48" i="6"/>
  <c r="I48" i="6"/>
  <c r="J33" i="6"/>
  <c r="R33" i="6"/>
  <c r="C33" i="6"/>
  <c r="K33" i="6"/>
  <c r="S33" i="6"/>
  <c r="O33" i="6"/>
  <c r="Q33" i="6"/>
  <c r="D33" i="6"/>
  <c r="L33" i="6"/>
  <c r="H33" i="6"/>
  <c r="I33" i="6"/>
  <c r="E33" i="6"/>
  <c r="M33" i="6"/>
  <c r="P33" i="6"/>
  <c r="F33" i="6"/>
  <c r="N33" i="6"/>
  <c r="G33" i="6"/>
  <c r="F37" i="6"/>
  <c r="N37" i="6"/>
  <c r="C37" i="6"/>
  <c r="D37" i="6"/>
  <c r="M37" i="6"/>
  <c r="G37" i="6"/>
  <c r="O37" i="6"/>
  <c r="H37" i="6"/>
  <c r="P37" i="6"/>
  <c r="I37" i="6"/>
  <c r="Q37" i="6"/>
  <c r="K37" i="6"/>
  <c r="E37" i="6"/>
  <c r="J37" i="6"/>
  <c r="R37" i="6"/>
  <c r="S37" i="6"/>
  <c r="L37" i="6"/>
  <c r="J41" i="6"/>
  <c r="R41" i="6"/>
  <c r="Q41" i="6"/>
  <c r="C41" i="6"/>
  <c r="K41" i="6"/>
  <c r="S41" i="6"/>
  <c r="O41" i="6"/>
  <c r="H41" i="6"/>
  <c r="D41" i="6"/>
  <c r="L41" i="6"/>
  <c r="G41" i="6"/>
  <c r="E41" i="6"/>
  <c r="M41" i="6"/>
  <c r="P41" i="6"/>
  <c r="I41" i="6"/>
  <c r="F41" i="6"/>
  <c r="N41" i="6"/>
  <c r="F45" i="6"/>
  <c r="N45" i="6"/>
  <c r="C45" i="6"/>
  <c r="G45" i="6"/>
  <c r="O45" i="6"/>
  <c r="L45" i="6"/>
  <c r="H45" i="6"/>
  <c r="P45" i="6"/>
  <c r="S45" i="6"/>
  <c r="D45" i="6"/>
  <c r="I45" i="6"/>
  <c r="Q45" i="6"/>
  <c r="K45" i="6"/>
  <c r="M45" i="6"/>
  <c r="J45" i="6"/>
  <c r="R45" i="6"/>
  <c r="E45" i="6"/>
  <c r="J49" i="6"/>
  <c r="R49" i="6"/>
  <c r="O49" i="6"/>
  <c r="C49" i="6"/>
  <c r="K49" i="6"/>
  <c r="S49" i="6"/>
  <c r="G49" i="6"/>
  <c r="P49" i="6"/>
  <c r="D49" i="6"/>
  <c r="L49" i="6"/>
  <c r="H49" i="6"/>
  <c r="I49" i="6"/>
  <c r="E49" i="6"/>
  <c r="M49" i="6"/>
  <c r="Q49" i="6"/>
  <c r="F49" i="6"/>
  <c r="N49" i="6"/>
  <c r="E30" i="6"/>
  <c r="M30" i="6"/>
  <c r="S30" i="6"/>
  <c r="F30" i="6"/>
  <c r="N30" i="6"/>
  <c r="K30" i="6"/>
  <c r="G30" i="6"/>
  <c r="O30" i="6"/>
  <c r="C30" i="6"/>
  <c r="H30" i="6"/>
  <c r="P30" i="6"/>
  <c r="R30" i="6"/>
  <c r="D30" i="6"/>
  <c r="I30" i="6"/>
  <c r="Q30" i="6"/>
  <c r="J30" i="6"/>
  <c r="L30" i="6"/>
  <c r="I34" i="6"/>
  <c r="Q34" i="6"/>
  <c r="N34" i="6"/>
  <c r="G34" i="6"/>
  <c r="P34" i="6"/>
  <c r="J34" i="6"/>
  <c r="R34" i="6"/>
  <c r="O34" i="6"/>
  <c r="C34" i="6"/>
  <c r="K34" i="6"/>
  <c r="S34" i="6"/>
  <c r="F34" i="6"/>
  <c r="D34" i="6"/>
  <c r="L34" i="6"/>
  <c r="E34" i="6"/>
  <c r="M34" i="6"/>
  <c r="H34" i="6"/>
  <c r="E38" i="6"/>
  <c r="M38" i="6"/>
  <c r="F38" i="6"/>
  <c r="N38" i="6"/>
  <c r="R38" i="6"/>
  <c r="S38" i="6"/>
  <c r="L38" i="6"/>
  <c r="G38" i="6"/>
  <c r="O38" i="6"/>
  <c r="J38" i="6"/>
  <c r="K38" i="6"/>
  <c r="D38" i="6"/>
  <c r="H38" i="6"/>
  <c r="P38" i="6"/>
  <c r="C38" i="6"/>
  <c r="I38" i="6"/>
  <c r="Q38" i="6"/>
  <c r="I42" i="6"/>
  <c r="Q42" i="6"/>
  <c r="J42" i="6"/>
  <c r="R42" i="6"/>
  <c r="C42" i="6"/>
  <c r="K42" i="6"/>
  <c r="S42" i="6"/>
  <c r="O42" i="6"/>
  <c r="H42" i="6"/>
  <c r="D42" i="6"/>
  <c r="L42" i="6"/>
  <c r="N42" i="6"/>
  <c r="E42" i="6"/>
  <c r="M42" i="6"/>
  <c r="F42" i="6"/>
  <c r="G42" i="6"/>
  <c r="P42" i="6"/>
  <c r="E46" i="6"/>
  <c r="M46" i="6"/>
  <c r="L46" i="6"/>
  <c r="F46" i="6"/>
  <c r="N46" i="6"/>
  <c r="R46" i="6"/>
  <c r="D46" i="6"/>
  <c r="G46" i="6"/>
  <c r="O46" i="6"/>
  <c r="S46" i="6"/>
  <c r="H46" i="6"/>
  <c r="P46" i="6"/>
  <c r="C46" i="6"/>
  <c r="I46" i="6"/>
  <c r="Q46" i="6"/>
  <c r="J46" i="6"/>
  <c r="K46" i="6"/>
  <c r="D31" i="6"/>
  <c r="L31" i="6"/>
  <c r="S31" i="6"/>
  <c r="E31" i="6"/>
  <c r="M31" i="6"/>
  <c r="I31" i="6"/>
  <c r="C31" i="6"/>
  <c r="F31" i="6"/>
  <c r="N31" i="6"/>
  <c r="Q31" i="6"/>
  <c r="K31" i="6"/>
  <c r="G31" i="6"/>
  <c r="O31" i="6"/>
  <c r="J31" i="6"/>
  <c r="H31" i="6"/>
  <c r="P31" i="6"/>
  <c r="R31" i="6"/>
  <c r="H35" i="6"/>
  <c r="P35" i="6"/>
  <c r="I35" i="6"/>
  <c r="Q35" i="6"/>
  <c r="J35" i="6"/>
  <c r="R35" i="6"/>
  <c r="O35" i="6"/>
  <c r="C35" i="6"/>
  <c r="K35" i="6"/>
  <c r="S35" i="6"/>
  <c r="E35" i="6"/>
  <c r="N35" i="6"/>
  <c r="G35" i="6"/>
  <c r="D35" i="6"/>
  <c r="L35" i="6"/>
  <c r="M35" i="6"/>
  <c r="F35" i="6"/>
  <c r="D39" i="6"/>
  <c r="L39" i="6"/>
  <c r="I39" i="6"/>
  <c r="E39" i="6"/>
  <c r="M39" i="6"/>
  <c r="F39" i="6"/>
  <c r="N39" i="6"/>
  <c r="S39" i="6"/>
  <c r="G39" i="6"/>
  <c r="O39" i="6"/>
  <c r="J39" i="6"/>
  <c r="K39" i="6"/>
  <c r="H39" i="6"/>
  <c r="P39" i="6"/>
  <c r="Q39" i="6"/>
  <c r="R39" i="6"/>
  <c r="C39" i="6"/>
  <c r="H43" i="6"/>
  <c r="P43" i="6"/>
  <c r="E43" i="6"/>
  <c r="N43" i="6"/>
  <c r="I43" i="6"/>
  <c r="Q43" i="6"/>
  <c r="F43" i="6"/>
  <c r="G43" i="6"/>
  <c r="J43" i="6"/>
  <c r="R43" i="6"/>
  <c r="M43" i="6"/>
  <c r="C43" i="6"/>
  <c r="K43" i="6"/>
  <c r="S43" i="6"/>
  <c r="O43" i="6"/>
  <c r="D43" i="6"/>
  <c r="L43" i="6"/>
  <c r="D47" i="6"/>
  <c r="L47" i="6"/>
  <c r="I47" i="6"/>
  <c r="E47" i="6"/>
  <c r="M47" i="6"/>
  <c r="J47" i="6"/>
  <c r="F47" i="6"/>
  <c r="N47" i="6"/>
  <c r="C47" i="6"/>
  <c r="G47" i="6"/>
  <c r="O47" i="6"/>
  <c r="Q47" i="6"/>
  <c r="R47" i="6"/>
  <c r="S47" i="6"/>
  <c r="H47" i="6"/>
  <c r="P47" i="6"/>
  <c r="K47" i="6"/>
  <c r="I32" i="5"/>
  <c r="Q32" i="5"/>
  <c r="J32" i="5"/>
  <c r="R32" i="5"/>
  <c r="K32" i="5"/>
  <c r="D32" i="5"/>
  <c r="L32" i="5"/>
  <c r="E32" i="5"/>
  <c r="M32" i="5"/>
  <c r="O32" i="5"/>
  <c r="F32" i="5"/>
  <c r="N32" i="5"/>
  <c r="G32" i="5"/>
  <c r="C32" i="5"/>
  <c r="H32" i="5"/>
  <c r="P32" i="5"/>
  <c r="S32" i="5"/>
  <c r="E36" i="5"/>
  <c r="M36" i="5"/>
  <c r="F36" i="5"/>
  <c r="G36" i="5"/>
  <c r="H36" i="5"/>
  <c r="P36" i="5"/>
  <c r="I36" i="5"/>
  <c r="Q36" i="5"/>
  <c r="K36" i="5"/>
  <c r="J36" i="5"/>
  <c r="R36" i="5"/>
  <c r="C36" i="5"/>
  <c r="S36" i="5"/>
  <c r="O36" i="5"/>
  <c r="D36" i="5"/>
  <c r="L36" i="5"/>
  <c r="N36" i="5"/>
  <c r="I40" i="5"/>
  <c r="Q40" i="5"/>
  <c r="J40" i="5"/>
  <c r="K40" i="5"/>
  <c r="D40" i="5"/>
  <c r="L40" i="5"/>
  <c r="G40" i="5"/>
  <c r="S40" i="5"/>
  <c r="E40" i="5"/>
  <c r="M40" i="5"/>
  <c r="C40" i="5"/>
  <c r="F40" i="5"/>
  <c r="N40" i="5"/>
  <c r="O40" i="5"/>
  <c r="H40" i="5"/>
  <c r="P40" i="5"/>
  <c r="R40" i="5"/>
  <c r="E44" i="5"/>
  <c r="M44" i="5"/>
  <c r="N44" i="5"/>
  <c r="H44" i="5"/>
  <c r="P44" i="5"/>
  <c r="K44" i="5"/>
  <c r="I44" i="5"/>
  <c r="Q44" i="5"/>
  <c r="C44" i="5"/>
  <c r="O44" i="5"/>
  <c r="J44" i="5"/>
  <c r="R44" i="5"/>
  <c r="S44" i="5"/>
  <c r="G44" i="5"/>
  <c r="D44" i="5"/>
  <c r="L44" i="5"/>
  <c r="F44" i="5"/>
  <c r="I48" i="5"/>
  <c r="Q48" i="5"/>
  <c r="J48" i="5"/>
  <c r="D48" i="5"/>
  <c r="L48" i="5"/>
  <c r="O48" i="5"/>
  <c r="K48" i="5"/>
  <c r="E48" i="5"/>
  <c r="M48" i="5"/>
  <c r="G48" i="5"/>
  <c r="F48" i="5"/>
  <c r="N48" i="5"/>
  <c r="S48" i="5"/>
  <c r="H48" i="5"/>
  <c r="P48" i="5"/>
  <c r="R48" i="5"/>
  <c r="C48" i="5"/>
  <c r="H33" i="5"/>
  <c r="P33" i="5"/>
  <c r="I33" i="5"/>
  <c r="Q33" i="5"/>
  <c r="C33" i="5"/>
  <c r="K33" i="5"/>
  <c r="S33" i="5"/>
  <c r="D33" i="5"/>
  <c r="L33" i="5"/>
  <c r="N33" i="5"/>
  <c r="J33" i="5"/>
  <c r="E33" i="5"/>
  <c r="M33" i="5"/>
  <c r="F33" i="5"/>
  <c r="R33" i="5"/>
  <c r="G33" i="5"/>
  <c r="O33" i="5"/>
  <c r="D37" i="5"/>
  <c r="L37" i="5"/>
  <c r="E37" i="5"/>
  <c r="M37" i="5"/>
  <c r="G37" i="5"/>
  <c r="O37" i="5"/>
  <c r="J37" i="5"/>
  <c r="H37" i="5"/>
  <c r="P37" i="5"/>
  <c r="R37" i="5"/>
  <c r="N37" i="5"/>
  <c r="I37" i="5"/>
  <c r="Q37" i="5"/>
  <c r="C37" i="5"/>
  <c r="K37" i="5"/>
  <c r="S37" i="5"/>
  <c r="F37" i="5"/>
  <c r="H41" i="5"/>
  <c r="P41" i="5"/>
  <c r="I41" i="5"/>
  <c r="C41" i="5"/>
  <c r="K41" i="5"/>
  <c r="S41" i="5"/>
  <c r="N41" i="5"/>
  <c r="D41" i="5"/>
  <c r="L41" i="5"/>
  <c r="F41" i="5"/>
  <c r="E41" i="5"/>
  <c r="M41" i="5"/>
  <c r="R41" i="5"/>
  <c r="G41" i="5"/>
  <c r="O41" i="5"/>
  <c r="Q41" i="5"/>
  <c r="J41" i="5"/>
  <c r="D45" i="5"/>
  <c r="L45" i="5"/>
  <c r="M45" i="5"/>
  <c r="F45" i="5"/>
  <c r="G45" i="5"/>
  <c r="O45" i="5"/>
  <c r="R45" i="5"/>
  <c r="H45" i="5"/>
  <c r="P45" i="5"/>
  <c r="J45" i="5"/>
  <c r="I45" i="5"/>
  <c r="Q45" i="5"/>
  <c r="C45" i="5"/>
  <c r="K45" i="5"/>
  <c r="S45" i="5"/>
  <c r="E45" i="5"/>
  <c r="N45" i="5"/>
  <c r="H49" i="5"/>
  <c r="P49" i="5"/>
  <c r="I49" i="5"/>
  <c r="R49" i="5"/>
  <c r="C49" i="5"/>
  <c r="K49" i="5"/>
  <c r="S49" i="5"/>
  <c r="D49" i="5"/>
  <c r="L49" i="5"/>
  <c r="N49" i="5"/>
  <c r="J49" i="5"/>
  <c r="E49" i="5"/>
  <c r="M49" i="5"/>
  <c r="F49" i="5"/>
  <c r="G49" i="5"/>
  <c r="O49" i="5"/>
  <c r="Q49" i="5"/>
  <c r="C30" i="5"/>
  <c r="K30" i="5"/>
  <c r="S30" i="5"/>
  <c r="D30" i="5"/>
  <c r="L30" i="5"/>
  <c r="E30" i="5"/>
  <c r="F30" i="5"/>
  <c r="N30" i="5"/>
  <c r="Q30" i="5"/>
  <c r="G30" i="5"/>
  <c r="O30" i="5"/>
  <c r="H30" i="5"/>
  <c r="P30" i="5"/>
  <c r="I30" i="5"/>
  <c r="J30" i="5"/>
  <c r="R30" i="5"/>
  <c r="M30" i="5"/>
  <c r="G34" i="5"/>
  <c r="O34" i="5"/>
  <c r="P34" i="5"/>
  <c r="I34" i="5"/>
  <c r="J34" i="5"/>
  <c r="R34" i="5"/>
  <c r="C34" i="5"/>
  <c r="K34" i="5"/>
  <c r="S34" i="5"/>
  <c r="M34" i="5"/>
  <c r="D34" i="5"/>
  <c r="L34" i="5"/>
  <c r="E34" i="5"/>
  <c r="F34" i="5"/>
  <c r="N34" i="5"/>
  <c r="H34" i="5"/>
  <c r="Q34" i="5"/>
  <c r="C38" i="5"/>
  <c r="K38" i="5"/>
  <c r="S38" i="5"/>
  <c r="L38" i="5"/>
  <c r="M38" i="5"/>
  <c r="F38" i="5"/>
  <c r="N38" i="5"/>
  <c r="E38" i="5"/>
  <c r="G38" i="5"/>
  <c r="O38" i="5"/>
  <c r="Q38" i="5"/>
  <c r="H38" i="5"/>
  <c r="P38" i="5"/>
  <c r="I38" i="5"/>
  <c r="J38" i="5"/>
  <c r="R38" i="5"/>
  <c r="D38" i="5"/>
  <c r="G42" i="5"/>
  <c r="O42" i="5"/>
  <c r="H42" i="5"/>
  <c r="P42" i="5"/>
  <c r="Q42" i="5"/>
  <c r="J42" i="5"/>
  <c r="R42" i="5"/>
  <c r="C42" i="5"/>
  <c r="K42" i="5"/>
  <c r="S42" i="5"/>
  <c r="M42" i="5"/>
  <c r="I42" i="5"/>
  <c r="D42" i="5"/>
  <c r="L42" i="5"/>
  <c r="E42" i="5"/>
  <c r="F42" i="5"/>
  <c r="N42" i="5"/>
  <c r="C46" i="5"/>
  <c r="K46" i="5"/>
  <c r="S46" i="5"/>
  <c r="L46" i="5"/>
  <c r="F46" i="5"/>
  <c r="N46" i="5"/>
  <c r="E46" i="5"/>
  <c r="G46" i="5"/>
  <c r="O46" i="5"/>
  <c r="Q46" i="5"/>
  <c r="H46" i="5"/>
  <c r="P46" i="5"/>
  <c r="I46" i="5"/>
  <c r="M46" i="5"/>
  <c r="J46" i="5"/>
  <c r="R46" i="5"/>
  <c r="D46" i="5"/>
  <c r="J31" i="5"/>
  <c r="R31" i="5"/>
  <c r="C31" i="5"/>
  <c r="K31" i="5"/>
  <c r="S31" i="5"/>
  <c r="E31" i="5"/>
  <c r="M31" i="5"/>
  <c r="D31" i="5"/>
  <c r="F31" i="5"/>
  <c r="N31" i="5"/>
  <c r="H31" i="5"/>
  <c r="L31" i="5"/>
  <c r="G31" i="5"/>
  <c r="O31" i="5"/>
  <c r="P31" i="5"/>
  <c r="I31" i="5"/>
  <c r="Q31" i="5"/>
  <c r="F35" i="5"/>
  <c r="N35" i="5"/>
  <c r="G35" i="5"/>
  <c r="O35" i="5"/>
  <c r="I35" i="5"/>
  <c r="Q35" i="5"/>
  <c r="H35" i="5"/>
  <c r="J35" i="5"/>
  <c r="R35" i="5"/>
  <c r="D35" i="5"/>
  <c r="L35" i="5"/>
  <c r="P35" i="5"/>
  <c r="C35" i="5"/>
  <c r="K35" i="5"/>
  <c r="S35" i="5"/>
  <c r="E35" i="5"/>
  <c r="M35" i="5"/>
  <c r="J39" i="5"/>
  <c r="R39" i="5"/>
  <c r="K39" i="5"/>
  <c r="E39" i="5"/>
  <c r="M39" i="5"/>
  <c r="F39" i="5"/>
  <c r="N39" i="5"/>
  <c r="P39" i="5"/>
  <c r="G39" i="5"/>
  <c r="O39" i="5"/>
  <c r="H39" i="5"/>
  <c r="D39" i="5"/>
  <c r="I39" i="5"/>
  <c r="Q39" i="5"/>
  <c r="C39" i="5"/>
  <c r="S39" i="5"/>
  <c r="L39" i="5"/>
  <c r="F43" i="5"/>
  <c r="N43" i="5"/>
  <c r="O43" i="5"/>
  <c r="I43" i="5"/>
  <c r="Q43" i="5"/>
  <c r="D43" i="5"/>
  <c r="P43" i="5"/>
  <c r="J43" i="5"/>
  <c r="R43" i="5"/>
  <c r="C43" i="5"/>
  <c r="K43" i="5"/>
  <c r="S43" i="5"/>
  <c r="L43" i="5"/>
  <c r="E43" i="5"/>
  <c r="M43" i="5"/>
  <c r="G43" i="5"/>
  <c r="H43" i="5"/>
  <c r="J47" i="5"/>
  <c r="R47" i="5"/>
  <c r="K47" i="5"/>
  <c r="L47" i="5"/>
  <c r="E47" i="5"/>
  <c r="M47" i="5"/>
  <c r="H47" i="5"/>
  <c r="F47" i="5"/>
  <c r="N47" i="5"/>
  <c r="D47" i="5"/>
  <c r="G47" i="5"/>
  <c r="O47" i="5"/>
  <c r="P47" i="5"/>
  <c r="I47" i="5"/>
  <c r="Q47" i="5"/>
  <c r="C47" i="5"/>
  <c r="S47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<sst xmlns="http://schemas.openxmlformats.org/spreadsheetml/2006/main" count="155" uniqueCount="52">
  <si>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</si>
  <si>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</si>
  <si>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</si>
  <si>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</si>
  <si>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</si>
  <si>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</si>
  <si>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</si>
  <si>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</si>
  <si>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</si>
  <si>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</si>
  <si>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</si>
  <si>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</si>
  <si>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</si>
  <si>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</si>
  <si>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</si>
  <si>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</si>
  <si>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</si>
  <si>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</si>
  <si>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</si>
  <si>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</si>
  <si>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</si>
  <si>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</si>
  <si>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</si>
  <si>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</si>
  <si>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</si>
  <si>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</si>
  <si>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</si>
  <si>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</si>
  <si>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</si>
  <si>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</si>
  <si>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</si>
  <si>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</si>
  <si>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</si>
  <si>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</si>
  <si>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</si>
  <si>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</si>
  <si>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</si>
  <si>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</si>
  <si>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</si>
  <si>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</si>
  <si>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</si>
  <si>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</si>
  <si>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</si>
  <si>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</si>
  <si>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</si>
  <si>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</si>
  <si>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</si>
  <si>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</si>
  <si>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</si>
  <si>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</si>
  <si>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</si>
  <si>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Gridwald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</si>
</sst>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3" fontId="0" fillId="0" borderId="9" xfId="1" applyFont="1" applyBorder="1" applyProtection="1">
      <protection locked="0"/>
    </xf>
    <xf numFmtId="43" fontId="0" fillId="0" borderId="10" xfId="1" applyFont="1" applyBorder="1" applyProtection="1">
      <protection locked="0"/>
    </xf>
    <xf numFmtId="43" fontId="0" fillId="0" borderId="11" xfId="1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" xfId="0" applyBorder="1" applyProtection="1"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N6" sqref="N6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42299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29">
        <v>16</v>
      </c>
      <c r="B9" s="32">
        <v>0.2</v>
      </c>
      <c r="C9" s="35">
        <v>7</v>
      </c>
      <c r="D9" s="36">
        <v>1</v>
      </c>
      <c r="E9" s="7"/>
      <c r="F9" s="7"/>
      <c r="G9" s="7"/>
      <c r="H9" s="7"/>
      <c r="I9" s="36">
        <v>1</v>
      </c>
      <c r="J9" s="36">
        <v>4</v>
      </c>
      <c r="K9" s="36"/>
      <c r="L9" s="7"/>
      <c r="M9" s="7"/>
      <c r="N9" s="7"/>
      <c r="O9" s="36">
        <v>1</v>
      </c>
      <c r="P9" s="7"/>
      <c r="Q9" s="7"/>
      <c r="R9" s="7"/>
      <c r="S9" s="7"/>
    </row>
    <row r="10" spans="1:19" x14ac:dyDescent="0.25">
      <c r="A10" s="29">
        <v>18</v>
      </c>
      <c r="B10" s="32">
        <v>0.3</v>
      </c>
      <c r="C10" s="35">
        <v>12</v>
      </c>
      <c r="D10" s="36">
        <v>2</v>
      </c>
      <c r="E10" s="8"/>
      <c r="F10" s="8"/>
      <c r="G10" s="8"/>
      <c r="H10" s="8"/>
      <c r="I10" s="36">
        <v>14</v>
      </c>
      <c r="J10" s="36">
        <v>3</v>
      </c>
      <c r="K10" s="36">
        <v>2</v>
      </c>
      <c r="L10" s="8"/>
      <c r="M10" s="8"/>
      <c r="N10" s="8"/>
      <c r="O10" s="36"/>
      <c r="P10" s="8"/>
      <c r="Q10" s="8"/>
      <c r="R10" s="8"/>
      <c r="S10" s="8"/>
    </row>
    <row r="11" spans="1:19" x14ac:dyDescent="0.25">
      <c r="A11" s="29">
        <v>20</v>
      </c>
      <c r="B11" s="32">
        <v>0.4</v>
      </c>
      <c r="C11" s="35">
        <v>11</v>
      </c>
      <c r="D11" s="36"/>
      <c r="E11" s="8"/>
      <c r="F11" s="8"/>
      <c r="G11" s="8"/>
      <c r="H11" s="8"/>
      <c r="I11" s="36">
        <v>10</v>
      </c>
      <c r="J11" s="36">
        <v>8</v>
      </c>
      <c r="K11" s="36"/>
      <c r="L11" s="8"/>
      <c r="M11" s="8"/>
      <c r="N11" s="8"/>
      <c r="O11" s="36"/>
      <c r="P11" s="8"/>
      <c r="Q11" s="8"/>
      <c r="R11" s="8"/>
      <c r="S11" s="8"/>
    </row>
    <row r="12" spans="1:19" x14ac:dyDescent="0.25">
      <c r="A12" s="29">
        <v>22</v>
      </c>
      <c r="B12" s="32">
        <v>0.5</v>
      </c>
      <c r="C12" s="35">
        <v>4</v>
      </c>
      <c r="D12" s="36"/>
      <c r="E12" s="8"/>
      <c r="F12" s="8"/>
      <c r="G12" s="8"/>
      <c r="H12" s="8"/>
      <c r="I12" s="36">
        <v>12</v>
      </c>
      <c r="J12" s="36">
        <v>6</v>
      </c>
      <c r="K12" s="36"/>
      <c r="L12" s="8"/>
      <c r="M12" s="8"/>
      <c r="N12" s="8"/>
      <c r="O12" s="36">
        <v>1</v>
      </c>
      <c r="P12" s="8"/>
      <c r="Q12" s="8"/>
      <c r="R12" s="8"/>
      <c r="S12" s="8"/>
    </row>
    <row r="13" spans="1:19" x14ac:dyDescent="0.25">
      <c r="A13" s="29">
        <v>24</v>
      </c>
      <c r="B13" s="32">
        <v>0.6</v>
      </c>
      <c r="C13" s="35">
        <v>11</v>
      </c>
      <c r="D13" s="36"/>
      <c r="E13" s="8"/>
      <c r="F13" s="8"/>
      <c r="G13" s="8"/>
      <c r="H13" s="8"/>
      <c r="I13" s="36">
        <v>11</v>
      </c>
      <c r="J13" s="36">
        <v>14</v>
      </c>
      <c r="K13" s="36"/>
      <c r="L13" s="8"/>
      <c r="M13" s="8"/>
      <c r="N13" s="8"/>
      <c r="O13" s="36"/>
      <c r="P13" s="8"/>
      <c r="Q13" s="8"/>
      <c r="R13" s="8"/>
      <c r="S13" s="8"/>
    </row>
    <row r="14" spans="1:19" x14ac:dyDescent="0.25">
      <c r="A14" s="29">
        <v>26</v>
      </c>
      <c r="B14" s="32">
        <v>0.7</v>
      </c>
      <c r="C14" s="35">
        <v>6</v>
      </c>
      <c r="D14" s="36"/>
      <c r="E14" s="8"/>
      <c r="F14" s="8"/>
      <c r="G14" s="8"/>
      <c r="H14" s="8"/>
      <c r="I14" s="36">
        <v>14</v>
      </c>
      <c r="J14" s="36">
        <v>9</v>
      </c>
      <c r="K14" s="36"/>
      <c r="L14" s="8"/>
      <c r="M14" s="8"/>
      <c r="N14" s="8"/>
      <c r="O14" s="36"/>
      <c r="P14" s="8"/>
      <c r="Q14" s="8"/>
      <c r="R14" s="8"/>
      <c r="S14" s="8"/>
    </row>
    <row r="15" spans="1:19" x14ac:dyDescent="0.25">
      <c r="A15" s="29">
        <v>28</v>
      </c>
      <c r="B15" s="32">
        <v>0.8</v>
      </c>
      <c r="C15" s="35">
        <v>6</v>
      </c>
      <c r="D15" s="36"/>
      <c r="E15" s="8"/>
      <c r="F15" s="8"/>
      <c r="G15" s="8"/>
      <c r="H15" s="8"/>
      <c r="I15" s="36">
        <v>10</v>
      </c>
      <c r="J15" s="36">
        <v>12</v>
      </c>
      <c r="K15" s="36">
        <v>3</v>
      </c>
      <c r="L15" s="8"/>
      <c r="M15" s="8"/>
      <c r="N15" s="8"/>
      <c r="O15" s="36"/>
      <c r="P15" s="8"/>
      <c r="Q15" s="8"/>
      <c r="R15" s="8"/>
      <c r="S15" s="8"/>
    </row>
    <row r="16" spans="1:19" x14ac:dyDescent="0.25">
      <c r="A16" s="29">
        <v>30</v>
      </c>
      <c r="B16" s="32">
        <v>1</v>
      </c>
      <c r="C16" s="35">
        <v>8</v>
      </c>
      <c r="D16" s="36">
        <v>2</v>
      </c>
      <c r="E16" s="8"/>
      <c r="F16" s="8"/>
      <c r="G16" s="8"/>
      <c r="H16" s="8"/>
      <c r="I16" s="36">
        <v>15</v>
      </c>
      <c r="J16" s="36">
        <v>8</v>
      </c>
      <c r="K16" s="36">
        <v>2</v>
      </c>
      <c r="L16" s="8"/>
      <c r="M16" s="8"/>
      <c r="N16" s="8"/>
      <c r="O16" s="36"/>
      <c r="P16" s="8"/>
      <c r="Q16" s="8"/>
      <c r="R16" s="8"/>
      <c r="S16" s="8"/>
    </row>
    <row r="17" spans="1:19" x14ac:dyDescent="0.25">
      <c r="A17" s="29">
        <v>32</v>
      </c>
      <c r="B17" s="32">
        <v>1.1499999999999999</v>
      </c>
      <c r="C17" s="35">
        <v>2</v>
      </c>
      <c r="D17" s="36"/>
      <c r="E17" s="8"/>
      <c r="F17" s="8"/>
      <c r="G17" s="8"/>
      <c r="H17" s="8"/>
      <c r="I17" s="36">
        <v>11</v>
      </c>
      <c r="J17" s="36">
        <v>8</v>
      </c>
      <c r="K17" s="36"/>
      <c r="L17" s="8"/>
      <c r="M17" s="8"/>
      <c r="N17" s="8"/>
      <c r="O17" s="36">
        <v>1</v>
      </c>
      <c r="P17" s="8"/>
      <c r="Q17" s="8"/>
      <c r="R17" s="8"/>
      <c r="S17" s="8"/>
    </row>
    <row r="18" spans="1:19" x14ac:dyDescent="0.25">
      <c r="A18" s="29">
        <v>34</v>
      </c>
      <c r="B18" s="32">
        <v>1.3</v>
      </c>
      <c r="C18" s="35">
        <v>5</v>
      </c>
      <c r="D18" s="36">
        <v>2</v>
      </c>
      <c r="E18" s="8"/>
      <c r="F18" s="8"/>
      <c r="G18" s="8"/>
      <c r="H18" s="8"/>
      <c r="I18" s="36">
        <v>10</v>
      </c>
      <c r="J18" s="36">
        <v>4</v>
      </c>
      <c r="K18" s="36">
        <v>2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29">
        <v>36</v>
      </c>
      <c r="B19" s="32">
        <v>1.45</v>
      </c>
      <c r="C19" s="35">
        <v>7</v>
      </c>
      <c r="D19" s="36">
        <v>1</v>
      </c>
      <c r="E19" s="8"/>
      <c r="F19" s="8"/>
      <c r="G19" s="8"/>
      <c r="H19" s="8"/>
      <c r="I19" s="36">
        <v>17</v>
      </c>
      <c r="J19" s="36">
        <v>6</v>
      </c>
      <c r="K19" s="36">
        <v>2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29">
        <v>38</v>
      </c>
      <c r="B20" s="32">
        <v>1.65</v>
      </c>
      <c r="C20" s="35">
        <v>3</v>
      </c>
      <c r="D20" s="36">
        <v>1</v>
      </c>
      <c r="E20" s="8"/>
      <c r="F20" s="8"/>
      <c r="G20" s="8"/>
      <c r="H20" s="8"/>
      <c r="I20" s="36">
        <v>9</v>
      </c>
      <c r="J20" s="36">
        <v>4</v>
      </c>
      <c r="K20" s="36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29">
        <v>40</v>
      </c>
      <c r="B21" s="32">
        <v>1.85</v>
      </c>
      <c r="C21" s="35">
        <v>2</v>
      </c>
      <c r="D21" s="36"/>
      <c r="E21" s="8"/>
      <c r="F21" s="8"/>
      <c r="G21" s="8"/>
      <c r="H21" s="8"/>
      <c r="I21" s="36">
        <v>4</v>
      </c>
      <c r="J21" s="36">
        <v>1</v>
      </c>
      <c r="K21" s="36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29">
        <v>42</v>
      </c>
      <c r="B22" s="32">
        <v>2.0499999999999998</v>
      </c>
      <c r="C22" s="35">
        <v>2</v>
      </c>
      <c r="D22" s="36"/>
      <c r="E22" s="8"/>
      <c r="F22" s="8"/>
      <c r="G22" s="8"/>
      <c r="H22" s="8"/>
      <c r="I22" s="36">
        <v>3</v>
      </c>
      <c r="J22" s="36">
        <v>3</v>
      </c>
      <c r="K22" s="36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29">
        <v>44</v>
      </c>
      <c r="B23" s="32">
        <v>2.25</v>
      </c>
      <c r="C23" s="35">
        <v>5</v>
      </c>
      <c r="D23" s="36">
        <v>1</v>
      </c>
      <c r="E23" s="8"/>
      <c r="F23" s="8"/>
      <c r="G23" s="8"/>
      <c r="H23" s="8"/>
      <c r="I23" s="36">
        <v>10</v>
      </c>
      <c r="J23" s="36"/>
      <c r="K23" s="36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29">
        <v>46</v>
      </c>
      <c r="B24" s="32">
        <v>2.4500000000000002</v>
      </c>
      <c r="C24" s="35">
        <v>1</v>
      </c>
      <c r="D24" s="36"/>
      <c r="E24" s="8"/>
      <c r="F24" s="8"/>
      <c r="G24" s="8"/>
      <c r="H24" s="8"/>
      <c r="I24" s="36">
        <v>4</v>
      </c>
      <c r="J24" s="8"/>
      <c r="K24" s="36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29">
        <v>48</v>
      </c>
      <c r="B25" s="32">
        <v>2.7</v>
      </c>
      <c r="C25" s="35">
        <v>3</v>
      </c>
      <c r="D25" s="36">
        <v>1</v>
      </c>
      <c r="E25" s="8"/>
      <c r="F25" s="8"/>
      <c r="G25" s="8"/>
      <c r="H25" s="8"/>
      <c r="I25" s="36">
        <v>4</v>
      </c>
      <c r="J25" s="8"/>
      <c r="K25" s="36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29">
        <v>50</v>
      </c>
      <c r="B26" s="32">
        <v>2.95</v>
      </c>
      <c r="C26" s="35">
        <v>1</v>
      </c>
      <c r="D26" s="36"/>
      <c r="E26" s="8"/>
      <c r="F26" s="8"/>
      <c r="G26" s="8"/>
      <c r="H26" s="8"/>
      <c r="I26" s="36">
        <v>1</v>
      </c>
      <c r="J26" s="8"/>
      <c r="K26" s="36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29">
        <v>52</v>
      </c>
      <c r="B27" s="32">
        <v>3.2</v>
      </c>
      <c r="C27" s="35"/>
      <c r="D27" s="36"/>
      <c r="E27" s="8"/>
      <c r="F27" s="8"/>
      <c r="G27" s="8"/>
      <c r="H27" s="8"/>
      <c r="I27" s="36">
        <v>3</v>
      </c>
      <c r="J27" s="8"/>
      <c r="K27" s="36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29">
        <v>54</v>
      </c>
      <c r="B28" s="32">
        <v>3.5</v>
      </c>
      <c r="C28" s="35">
        <v>1</v>
      </c>
      <c r="D28" s="36">
        <v>2</v>
      </c>
      <c r="E28" s="8"/>
      <c r="F28" s="8"/>
      <c r="G28" s="8"/>
      <c r="H28" s="8"/>
      <c r="I28" s="36"/>
      <c r="J28" s="8"/>
      <c r="K28" s="36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29">
        <v>56</v>
      </c>
      <c r="B29" s="32">
        <v>3.8</v>
      </c>
      <c r="C29" s="35">
        <v>1</v>
      </c>
      <c r="D29" s="36">
        <v>2</v>
      </c>
      <c r="E29" s="8"/>
      <c r="F29" s="8"/>
      <c r="G29" s="8"/>
      <c r="H29" s="8"/>
      <c r="I29" s="36"/>
      <c r="J29" s="8"/>
      <c r="K29" s="36">
        <v>1</v>
      </c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29">
        <v>58</v>
      </c>
      <c r="B30" s="32">
        <v>4.0999999999999996</v>
      </c>
      <c r="C30" s="35">
        <v>2</v>
      </c>
      <c r="D30" s="36">
        <v>1</v>
      </c>
      <c r="E30" s="8"/>
      <c r="F30" s="8"/>
      <c r="G30" s="8"/>
      <c r="H30" s="8"/>
      <c r="I30" s="36">
        <v>2</v>
      </c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29">
        <v>60</v>
      </c>
      <c r="B31" s="32">
        <v>4.4000000000000004</v>
      </c>
      <c r="C31" s="35">
        <v>2</v>
      </c>
      <c r="D31" s="36"/>
      <c r="E31" s="8"/>
      <c r="F31" s="8"/>
      <c r="G31" s="8"/>
      <c r="H31" s="8"/>
      <c r="I31" s="36">
        <v>1</v>
      </c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29">
        <v>62</v>
      </c>
      <c r="B32" s="32">
        <v>4.7</v>
      </c>
      <c r="C32" s="35"/>
      <c r="D32" s="36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29">
        <v>64</v>
      </c>
      <c r="B33" s="32">
        <v>5.05</v>
      </c>
      <c r="C33" s="35">
        <v>1</v>
      </c>
      <c r="D33" s="36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29">
        <v>66</v>
      </c>
      <c r="B34" s="32">
        <v>5.4</v>
      </c>
      <c r="C34" s="35"/>
      <c r="D34" s="36">
        <v>3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29">
        <v>68</v>
      </c>
      <c r="B35" s="32">
        <v>5.7</v>
      </c>
      <c r="C35" s="35"/>
      <c r="D35" s="36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29">
        <v>70</v>
      </c>
      <c r="B36" s="32">
        <v>6.1</v>
      </c>
      <c r="C36" s="35"/>
      <c r="D36" s="36">
        <v>1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29">
        <v>72</v>
      </c>
      <c r="B37" s="32">
        <v>6.5</v>
      </c>
      <c r="C37" s="35"/>
      <c r="D37" s="36">
        <v>1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29">
        <v>74</v>
      </c>
      <c r="B38" s="32">
        <v>6.9</v>
      </c>
      <c r="C38" s="35"/>
      <c r="D38" s="36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29">
        <v>76</v>
      </c>
      <c r="B39" s="32">
        <v>7.3</v>
      </c>
      <c r="C39" s="35"/>
      <c r="D39" s="36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29">
        <v>78</v>
      </c>
      <c r="B40" s="32">
        <v>7.7</v>
      </c>
      <c r="C40" s="35"/>
      <c r="D40" s="36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29">
        <v>80</v>
      </c>
      <c r="B41" s="32">
        <v>8.1</v>
      </c>
      <c r="C41" s="35"/>
      <c r="D41" s="36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29">
        <v>82</v>
      </c>
      <c r="B42" s="32">
        <v>8.5</v>
      </c>
      <c r="C42" s="35">
        <v>1</v>
      </c>
      <c r="D42" s="36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29">
        <v>84</v>
      </c>
      <c r="B43" s="32">
        <v>9</v>
      </c>
      <c r="C43" s="35"/>
      <c r="D43" s="36">
        <v>2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29">
        <v>86</v>
      </c>
      <c r="B44" s="32">
        <v>9.6</v>
      </c>
      <c r="C44" s="35"/>
      <c r="D44" s="36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29">
        <v>88</v>
      </c>
      <c r="B45" s="32"/>
      <c r="C45" s="35"/>
      <c r="D45" s="36">
        <v>1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29">
        <v>90</v>
      </c>
      <c r="B46" s="32"/>
      <c r="C46" s="35"/>
      <c r="D46" s="36">
        <v>1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29">
        <v>94</v>
      </c>
      <c r="B47" s="32">
        <v>11</v>
      </c>
      <c r="C47" s="8"/>
      <c r="D47" s="36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30">
        <v>97</v>
      </c>
      <c r="B48" s="33">
        <v>11.5</v>
      </c>
      <c r="C48" s="8"/>
      <c r="D48" s="7">
        <v>1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ht="16.5" thickBot="1" x14ac:dyDescent="0.3">
      <c r="A49" s="31">
        <v>100</v>
      </c>
      <c r="B49" s="34"/>
      <c r="C49" s="8"/>
      <c r="D49" s="7">
        <v>1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104</v>
      </c>
      <c r="D54" s="12">
        <f t="shared" ref="D54:S54" si="0">SUM(D9:D51)</f>
        <v>29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166</v>
      </c>
      <c r="J54" s="12">
        <f t="shared" si="0"/>
        <v>90</v>
      </c>
      <c r="K54" s="12">
        <f t="shared" si="0"/>
        <v>12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3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404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104</v>
      </c>
      <c r="D55" s="20">
        <f t="shared" ref="D55:S55" si="3">ROUND(D54/$B$6, 1)</f>
        <v>29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166</v>
      </c>
      <c r="J55" s="20">
        <f t="shared" si="3"/>
        <v>90</v>
      </c>
      <c r="K55" s="20">
        <f t="shared" si="3"/>
        <v>12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3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404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8.98</v>
      </c>
      <c r="D56" s="22">
        <f>ROUND('Berechnungen Grundflaeche'!D53, 2)</f>
        <v>8.6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14.08</v>
      </c>
      <c r="J56" s="22">
        <f>ROUND('Berechnungen Grundflaeche'!J53, 2)</f>
        <v>5.66</v>
      </c>
      <c r="K56" s="22">
        <f>ROUND('Berechnungen Grundflaeche'!K53, 2)</f>
        <v>1.01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0.14000000000000001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38.5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8.98</v>
      </c>
      <c r="D57" s="22">
        <f>ROUND('Berechnungen Grundflaeche'!D54, 2)</f>
        <v>8.6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14.08</v>
      </c>
      <c r="J57" s="22">
        <f>ROUND('Berechnungen Grundflaeche'!J54, 2)</f>
        <v>5.66</v>
      </c>
      <c r="K57" s="22">
        <f>ROUND('Berechnungen Grundflaeche'!K54, 2)</f>
        <v>1.01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0.14000000000000001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38.5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23</v>
      </c>
      <c r="D58" s="24">
        <f>ROUND(100 * 'Berechnungen Grundflaeche'!D55,0)</f>
        <v>22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37</v>
      </c>
      <c r="J58" s="24">
        <f>ROUND(100 * 'Berechnungen Grundflaeche'!J55,0)</f>
        <v>15</v>
      </c>
      <c r="K58" s="24">
        <f>ROUND(100 * 'Berechnungen Grundflaeche'!K55,0)</f>
        <v>3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129.30000000000001</v>
      </c>
      <c r="D59" s="26">
        <f>ROUND('Berechnungen Vorrat'!D53, 1)</f>
        <v>102.4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200.8</v>
      </c>
      <c r="J59" s="26">
        <f>ROUND('Berechnungen Vorrat'!J53, 1)</f>
        <v>77.900000000000006</v>
      </c>
      <c r="K59" s="26">
        <f>ROUND('Berechnungen Vorrat'!K53, 1)</f>
        <v>14.3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1.9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527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129.30000000000001</v>
      </c>
      <c r="D60" s="26">
        <f>ROUND('Berechnungen Vorrat'!D54, 1)</f>
        <v>102.4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200.8</v>
      </c>
      <c r="J60" s="26">
        <f>ROUND('Berechnungen Vorrat'!J54, 1)</f>
        <v>77.900000000000006</v>
      </c>
      <c r="K60" s="26">
        <f>ROUND('Berechnungen Vorrat'!K54, 1)</f>
        <v>14.3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1.9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527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25</v>
      </c>
      <c r="D61" s="24">
        <f>ROUND(100 * 'Berechnungen Vorrat'!D55, 0)</f>
        <v>19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38</v>
      </c>
      <c r="J61" s="24">
        <f>ROUND(100 * 'Berechnungen Vorrat'!J55, 0)</f>
        <v>15</v>
      </c>
      <c r="K61" s="24">
        <f>ROUND(100 * 'Berechnungen Vorrat'!K55, 0)</f>
        <v>3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16</v>
      </c>
      <c r="B9" s="7">
        <f>Kluppierungsprotokoll!B9</f>
        <v>0.2</v>
      </c>
      <c r="C9" s="7">
        <f>Kluppierungsprotokoll!C9/$B$6</f>
        <v>7</v>
      </c>
      <c r="D9" s="7">
        <f>Kluppierungsprotokoll!D9/$B$6</f>
        <v>1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</v>
      </c>
      <c r="J9" s="7">
        <f>Kluppierungsprotokoll!J9/$B$6</f>
        <v>4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1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0.3</v>
      </c>
      <c r="C10" s="8">
        <f>Kluppierungsprotokoll!C10/$B$6</f>
        <v>12</v>
      </c>
      <c r="D10" s="8">
        <f>Kluppierungsprotokoll!D10/$B$6</f>
        <v>2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14</v>
      </c>
      <c r="J10" s="8">
        <f>Kluppierungsprotokoll!J10/$B$6</f>
        <v>3</v>
      </c>
      <c r="K10" s="8">
        <f>Kluppierungsprotokoll!K10/$B$6</f>
        <v>2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20</v>
      </c>
      <c r="B11" s="8">
        <f>Kluppierungsprotokoll!B11</f>
        <v>0.4</v>
      </c>
      <c r="C11" s="8">
        <f>Kluppierungsprotokoll!C11/$B$6</f>
        <v>11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10</v>
      </c>
      <c r="J11" s="8">
        <f>Kluppierungsprotokoll!J11/$B$6</f>
        <v>8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0.5</v>
      </c>
      <c r="C12" s="8">
        <f>Kluppierungsprotokoll!C12/$B$6</f>
        <v>4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12</v>
      </c>
      <c r="J12" s="8">
        <f>Kluppierungsprotokoll!J12/$B$6</f>
        <v>6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1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24</v>
      </c>
      <c r="B13" s="8">
        <f>Kluppierungsprotokoll!B13</f>
        <v>0.6</v>
      </c>
      <c r="C13" s="8">
        <f>Kluppierungsprotokoll!C13/$B$6</f>
        <v>11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11</v>
      </c>
      <c r="J13" s="8">
        <f>Kluppierungsprotokoll!J13/$B$6</f>
        <v>14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26</v>
      </c>
      <c r="B14" s="8">
        <f>Kluppierungsprotokoll!B14</f>
        <v>0.7</v>
      </c>
      <c r="C14" s="8">
        <f>Kluppierungsprotokoll!C14/$B$6</f>
        <v>6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14</v>
      </c>
      <c r="J14" s="8">
        <f>Kluppierungsprotokoll!J14/$B$6</f>
        <v>9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28</v>
      </c>
      <c r="B15" s="8">
        <f>Kluppierungsprotokoll!B15</f>
        <v>0.8</v>
      </c>
      <c r="C15" s="8">
        <f>Kluppierungsprotokoll!C15/$B$6</f>
        <v>6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10</v>
      </c>
      <c r="J15" s="8">
        <f>Kluppierungsprotokoll!J15/$B$6</f>
        <v>12</v>
      </c>
      <c r="K15" s="8">
        <f>Kluppierungsprotokoll!K15/$B$6</f>
        <v>3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30</v>
      </c>
      <c r="B16" s="8">
        <f>Kluppierungsprotokoll!B16</f>
        <v>1</v>
      </c>
      <c r="C16" s="8">
        <f>Kluppierungsprotokoll!C16/$B$6</f>
        <v>8</v>
      </c>
      <c r="D16" s="8">
        <f>Kluppierungsprotokoll!D16/$B$6</f>
        <v>2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15</v>
      </c>
      <c r="J16" s="8">
        <f>Kluppierungsprotokoll!J16/$B$6</f>
        <v>8</v>
      </c>
      <c r="K16" s="8">
        <f>Kluppierungsprotokoll!K16/$B$6</f>
        <v>2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32</v>
      </c>
      <c r="B17" s="8">
        <f>Kluppierungsprotokoll!B17</f>
        <v>1.1499999999999999</v>
      </c>
      <c r="C17" s="8">
        <f>Kluppierungsprotokoll!C17/$B$6</f>
        <v>2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11</v>
      </c>
      <c r="J17" s="8">
        <f>Kluppierungsprotokoll!J17/$B$6</f>
        <v>8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1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34</v>
      </c>
      <c r="B18" s="8">
        <f>Kluppierungsprotokoll!B18</f>
        <v>1.3</v>
      </c>
      <c r="C18" s="8">
        <f>Kluppierungsprotokoll!C18/$B$6</f>
        <v>5</v>
      </c>
      <c r="D18" s="8">
        <f>Kluppierungsprotokoll!D18/$B$6</f>
        <v>2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10</v>
      </c>
      <c r="J18" s="8">
        <f>Kluppierungsprotokoll!J18/$B$6</f>
        <v>4</v>
      </c>
      <c r="K18" s="8">
        <f>Kluppierungsprotokoll!K18/$B$6</f>
        <v>2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36</v>
      </c>
      <c r="B19" s="8">
        <f>Kluppierungsprotokoll!B19</f>
        <v>1.45</v>
      </c>
      <c r="C19" s="8">
        <f>Kluppierungsprotokoll!C19/$B$6</f>
        <v>7</v>
      </c>
      <c r="D19" s="8">
        <f>Kluppierungsprotokoll!D19/$B$6</f>
        <v>1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17</v>
      </c>
      <c r="J19" s="8">
        <f>Kluppierungsprotokoll!J19/$B$6</f>
        <v>6</v>
      </c>
      <c r="K19" s="8">
        <f>Kluppierungsprotokoll!K19/$B$6</f>
        <v>2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38</v>
      </c>
      <c r="B20" s="8">
        <f>Kluppierungsprotokoll!B20</f>
        <v>1.65</v>
      </c>
      <c r="C20" s="8">
        <f>Kluppierungsprotokoll!C20/$B$6</f>
        <v>3</v>
      </c>
      <c r="D20" s="8">
        <f>Kluppierungsprotokoll!D20/$B$6</f>
        <v>1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9</v>
      </c>
      <c r="J20" s="8">
        <f>Kluppierungsprotokoll!J20/$B$6</f>
        <v>4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40</v>
      </c>
      <c r="B21" s="8">
        <f>Kluppierungsprotokoll!B21</f>
        <v>1.85</v>
      </c>
      <c r="C21" s="8">
        <f>Kluppierungsprotokoll!C21/$B$6</f>
        <v>2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4</v>
      </c>
      <c r="J21" s="8">
        <f>Kluppierungsprotokoll!J21/$B$6</f>
        <v>1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42</v>
      </c>
      <c r="B22" s="8">
        <f>Kluppierungsprotokoll!B22</f>
        <v>2.0499999999999998</v>
      </c>
      <c r="C22" s="8">
        <f>Kluppierungsprotokoll!C22/$B$6</f>
        <v>2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3</v>
      </c>
      <c r="J22" s="8">
        <f>Kluppierungsprotokoll!J22/$B$6</f>
        <v>3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44</v>
      </c>
      <c r="B23" s="8">
        <f>Kluppierungsprotokoll!B23</f>
        <v>2.25</v>
      </c>
      <c r="C23" s="8">
        <f>Kluppierungsprotokoll!C23/$B$6</f>
        <v>5</v>
      </c>
      <c r="D23" s="8">
        <f>Kluppierungsprotokoll!D23/$B$6</f>
        <v>1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10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46</v>
      </c>
      <c r="B24" s="8">
        <f>Kluppierungsprotokoll!B24</f>
        <v>2.4500000000000002</v>
      </c>
      <c r="C24" s="8">
        <f>Kluppierungsprotokoll!C24/$B$6</f>
        <v>1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4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48</v>
      </c>
      <c r="B25" s="8">
        <f>Kluppierungsprotokoll!B25</f>
        <v>2.7</v>
      </c>
      <c r="C25" s="8">
        <f>Kluppierungsprotokoll!C25/$B$6</f>
        <v>3</v>
      </c>
      <c r="D25" s="8">
        <f>Kluppierungsprotokoll!D25/$B$6</f>
        <v>1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4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50</v>
      </c>
      <c r="B26" s="8">
        <f>Kluppierungsprotokoll!B26</f>
        <v>2.95</v>
      </c>
      <c r="C26" s="8">
        <f>Kluppierungsprotokoll!C26/$B$6</f>
        <v>1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1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52</v>
      </c>
      <c r="B27" s="8">
        <f>Kluppierungsprotokoll!B27</f>
        <v>3.2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3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54</v>
      </c>
      <c r="B28" s="8">
        <f>Kluppierungsprotokoll!B28</f>
        <v>3.5</v>
      </c>
      <c r="C28" s="8">
        <f>Kluppierungsprotokoll!C28/$B$6</f>
        <v>1</v>
      </c>
      <c r="D28" s="8">
        <f>Kluppierungsprotokoll!D28/$B$6</f>
        <v>2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56</v>
      </c>
      <c r="B29" s="8">
        <f>Kluppierungsprotokoll!B29</f>
        <v>3.8</v>
      </c>
      <c r="C29" s="8">
        <f>Kluppierungsprotokoll!C29/$B$6</f>
        <v>1</v>
      </c>
      <c r="D29" s="8">
        <f>Kluppierungsprotokoll!D29/$B$6</f>
        <v>2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1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58</v>
      </c>
      <c r="B30" s="8">
        <f>Kluppierungsprotokoll!B30</f>
        <v>4.0999999999999996</v>
      </c>
      <c r="C30" s="8">
        <f>Kluppierungsprotokoll!C30/$B$6</f>
        <v>2</v>
      </c>
      <c r="D30" s="8">
        <f>Kluppierungsprotokoll!D30/$B$6</f>
        <v>1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2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60</v>
      </c>
      <c r="B31" s="8">
        <f>Kluppierungsprotokoll!B31</f>
        <v>4.4000000000000004</v>
      </c>
      <c r="C31" s="8">
        <f>Kluppierungsprotokoll!C31/$B$6</f>
        <v>2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1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62</v>
      </c>
      <c r="B32" s="8">
        <f>Kluppierungsprotokoll!B32</f>
        <v>4.7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64</v>
      </c>
      <c r="B33" s="8">
        <f>Kluppierungsprotokoll!B33</f>
        <v>5.05</v>
      </c>
      <c r="C33" s="8">
        <f>Kluppierungsprotokoll!C33/$B$6</f>
        <v>1</v>
      </c>
      <c r="D33" s="8">
        <f>Kluppierungsprotokoll!D33/$B$6</f>
        <v>1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66</v>
      </c>
      <c r="B34" s="8">
        <f>Kluppierungsprotokoll!B34</f>
        <v>5.4</v>
      </c>
      <c r="C34" s="8">
        <f>Kluppierungsprotokoll!C34/$B$6</f>
        <v>0</v>
      </c>
      <c r="D34" s="8">
        <f>Kluppierungsprotokoll!D34/$B$6</f>
        <v>3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68</v>
      </c>
      <c r="B35" s="8">
        <f>Kluppierungsprotokoll!B35</f>
        <v>5.7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70</v>
      </c>
      <c r="B36" s="8">
        <f>Kluppierungsprotokoll!B36</f>
        <v>6.1</v>
      </c>
      <c r="C36" s="8">
        <f>Kluppierungsprotokoll!C36/$B$6</f>
        <v>0</v>
      </c>
      <c r="D36" s="8">
        <f>Kluppierungsprotokoll!D36/$B$6</f>
        <v>1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72</v>
      </c>
      <c r="B37" s="8">
        <f>Kluppierungsprotokoll!B37</f>
        <v>6.5</v>
      </c>
      <c r="C37" s="8">
        <f>Kluppierungsprotokoll!C37/$B$6</f>
        <v>0</v>
      </c>
      <c r="D37" s="8">
        <f>Kluppierungsprotokoll!D37/$B$6</f>
        <v>1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74</v>
      </c>
      <c r="B38" s="8">
        <f>Kluppierungsprotokoll!B38</f>
        <v>6.9</v>
      </c>
      <c r="C38" s="8">
        <f>Kluppierungsprotokoll!C38/$B$6</f>
        <v>0</v>
      </c>
      <c r="D38" s="8">
        <f>Kluppierungsprotokoll!D38/$B$6</f>
        <v>1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76</v>
      </c>
      <c r="B39" s="8">
        <f>Kluppierungsprotokoll!B39</f>
        <v>7.3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78</v>
      </c>
      <c r="B40" s="8">
        <f>Kluppierungsprotokoll!B40</f>
        <v>7.7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80</v>
      </c>
      <c r="B41" s="8">
        <f>Kluppierungsprotokoll!B41</f>
        <v>8.1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82</v>
      </c>
      <c r="B42" s="8">
        <f>Kluppierungsprotokoll!B42</f>
        <v>8.5</v>
      </c>
      <c r="C42" s="8">
        <f>Kluppierungsprotokoll!C42/$B$6</f>
        <v>1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84</v>
      </c>
      <c r="B43" s="8">
        <f>Kluppierungsprotokoll!B43</f>
        <v>9</v>
      </c>
      <c r="C43" s="8">
        <f>Kluppierungsprotokoll!C43/$B$6</f>
        <v>0</v>
      </c>
      <c r="D43" s="8">
        <f>Kluppierungsprotokoll!D43/$B$6</f>
        <v>2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86</v>
      </c>
      <c r="B44" s="8">
        <f>Kluppierungsprotokoll!B44</f>
        <v>9.6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88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1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90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1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94</v>
      </c>
      <c r="B47" s="8">
        <f>Kluppierungsprotokoll!B47</f>
        <v>11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97</v>
      </c>
      <c r="B48" s="8">
        <f>Kluppierungsprotokoll!B48</f>
        <v>11.5</v>
      </c>
      <c r="C48" s="8">
        <f>Kluppierungsprotokoll!C48/$B$6</f>
        <v>0</v>
      </c>
      <c r="D48" s="8">
        <f>Kluppierungsprotokoll!D48/$B$6</f>
        <v>1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100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1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16</v>
      </c>
      <c r="B9" s="7">
        <f>Kluppierungsprotokoll!B9</f>
        <v>0.2</v>
      </c>
      <c r="C9" s="7">
        <f>Kluppierungsprotokoll!C9*($A9/200)^2*PI()</f>
        <v>0.14074335088082274</v>
      </c>
      <c r="D9" s="7">
        <f>Kluppierungsprotokoll!D9*($A9/200)^2*PI()</f>
        <v>2.0106192982974676E-2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2.0106192982974676E-2</v>
      </c>
      <c r="J9" s="7">
        <f>Kluppierungsprotokoll!J9*($A9/200)^2*PI()</f>
        <v>8.0424771931898703E-2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2.0106192982974676E-2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0.3</v>
      </c>
      <c r="C10" s="8">
        <f>Kluppierungsprotokoll!C10*($A10/200)^2*PI()</f>
        <v>0.30536280592892789</v>
      </c>
      <c r="D10" s="8">
        <f>Kluppierungsprotokoll!D10*($A10/200)^2*PI()</f>
        <v>5.0893800988154644E-2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0.35625660691708255</v>
      </c>
      <c r="J10" s="8">
        <f>Kluppierungsprotokoll!J10*($A10/200)^2*PI()</f>
        <v>7.6340701482231973E-2</v>
      </c>
      <c r="K10" s="8">
        <f>Kluppierungsprotokoll!K10*($A10/200)^2*PI()</f>
        <v>5.0893800988154644E-2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20</v>
      </c>
      <c r="B11" s="8">
        <f>Kluppierungsprotokoll!B11</f>
        <v>0.4</v>
      </c>
      <c r="C11" s="8">
        <f>Kluppierungsprotokoll!C11*($A11/200)^2*PI()</f>
        <v>0.34557519189487729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0.31415926535897937</v>
      </c>
      <c r="J11" s="8">
        <f>Kluppierungsprotokoll!J11*($A11/200)^2*PI()</f>
        <v>0.25132741228718347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0.5</v>
      </c>
      <c r="C12" s="8">
        <f>Kluppierungsprotokoll!C12*($A12/200)^2*PI()</f>
        <v>0.15205308443374599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0.45615925330123797</v>
      </c>
      <c r="J12" s="8">
        <f>Kluppierungsprotokoll!J12*($A12/200)^2*PI()</f>
        <v>0.22807962665061898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3.8013271108436497E-2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24</v>
      </c>
      <c r="B13" s="8">
        <f>Kluppierungsprotokoll!B13</f>
        <v>0.6</v>
      </c>
      <c r="C13" s="8">
        <f>Kluppierungsprotokoll!C13*($A13/200)^2*PI()</f>
        <v>0.49762827632862316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0.49762827632862316</v>
      </c>
      <c r="J13" s="8">
        <f>Kluppierungsprotokoll!J13*($A13/200)^2*PI()</f>
        <v>0.63334507896370229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26</v>
      </c>
      <c r="B14" s="8">
        <f>Kluppierungsprotokoll!B14</f>
        <v>0.7</v>
      </c>
      <c r="C14" s="8">
        <f>Kluppierungsprotokoll!C14*($A14/200)^2*PI()</f>
        <v>0.3185574950740051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0.7433008218393452</v>
      </c>
      <c r="J14" s="8">
        <f>Kluppierungsprotokoll!J14*($A14/200)^2*PI()</f>
        <v>0.4778362426110076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28</v>
      </c>
      <c r="B15" s="8">
        <f>Kluppierungsprotokoll!B15</f>
        <v>0.8</v>
      </c>
      <c r="C15" s="8">
        <f>Kluppierungsprotokoll!C15*($A15/200)^2*PI()</f>
        <v>0.36945129606215971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0.61575216010359957</v>
      </c>
      <c r="J15" s="8">
        <f>Kluppierungsprotokoll!J15*($A15/200)^2*PI()</f>
        <v>0.73890259212431941</v>
      </c>
      <c r="K15" s="8">
        <f>Kluppierungsprotokoll!K15*($A15/200)^2*PI()</f>
        <v>0.18472564803107985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30</v>
      </c>
      <c r="B16" s="8">
        <f>Kluppierungsprotokoll!B16</f>
        <v>1</v>
      </c>
      <c r="C16" s="8">
        <f>Kluppierungsprotokoll!C16*($A16/200)^2*PI()</f>
        <v>0.56548667764616278</v>
      </c>
      <c r="D16" s="8">
        <f>Kluppierungsprotokoll!D16*($A16/200)^2*PI()</f>
        <v>0.1413716694115407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1.0602875205865552</v>
      </c>
      <c r="J16" s="8">
        <f>Kluppierungsprotokoll!J16*($A16/200)^2*PI()</f>
        <v>0.56548667764616278</v>
      </c>
      <c r="K16" s="8">
        <f>Kluppierungsprotokoll!K16*($A16/200)^2*PI()</f>
        <v>0.1413716694115407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32</v>
      </c>
      <c r="B17" s="8">
        <f>Kluppierungsprotokoll!B17</f>
        <v>1.1499999999999999</v>
      </c>
      <c r="C17" s="8">
        <f>Kluppierungsprotokoll!C17*($A17/200)^2*PI()</f>
        <v>0.16084954386379741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0.88467249125088576</v>
      </c>
      <c r="J17" s="8">
        <f>Kluppierungsprotokoll!J17*($A17/200)^2*PI()</f>
        <v>0.64339817545518962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8.0424771931898703E-2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34</v>
      </c>
      <c r="B18" s="8">
        <f>Kluppierungsprotokoll!B18</f>
        <v>1.3</v>
      </c>
      <c r="C18" s="8">
        <f>Kluppierungsprotokoll!C18*($A18/200)^2*PI()</f>
        <v>0.45396013844372518</v>
      </c>
      <c r="D18" s="8">
        <f>Kluppierungsprotokoll!D18*($A18/200)^2*PI()</f>
        <v>0.18158405537749009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0.90792027688745036</v>
      </c>
      <c r="J18" s="8">
        <f>Kluppierungsprotokoll!J18*($A18/200)^2*PI()</f>
        <v>0.36316811075498018</v>
      </c>
      <c r="K18" s="8">
        <f>Kluppierungsprotokoll!K18*($A18/200)^2*PI()</f>
        <v>0.18158405537749009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36</v>
      </c>
      <c r="B19" s="8">
        <f>Kluppierungsprotokoll!B19</f>
        <v>1.45</v>
      </c>
      <c r="C19" s="8">
        <f>Kluppierungsprotokoll!C19*($A19/200)^2*PI()</f>
        <v>0.7125132138341651</v>
      </c>
      <c r="D19" s="8">
        <f>Kluppierungsprotokoll!D19*($A19/200)^2*PI()</f>
        <v>0.10178760197630929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1.7303892335972579</v>
      </c>
      <c r="J19" s="8">
        <f>Kluppierungsprotokoll!J19*($A19/200)^2*PI()</f>
        <v>0.61072561185785579</v>
      </c>
      <c r="K19" s="8">
        <f>Kluppierungsprotokoll!K19*($A19/200)^2*PI()</f>
        <v>0.20357520395261858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38</v>
      </c>
      <c r="B20" s="8">
        <f>Kluppierungsprotokoll!B20</f>
        <v>1.65</v>
      </c>
      <c r="C20" s="8">
        <f>Kluppierungsprotokoll!C20*($A20/200)^2*PI()</f>
        <v>0.34023448438377463</v>
      </c>
      <c r="D20" s="8">
        <f>Kluppierungsprotokoll!D20*($A20/200)^2*PI()</f>
        <v>0.11341149479459153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1.0207034531513239</v>
      </c>
      <c r="J20" s="8">
        <f>Kluppierungsprotokoll!J20*($A20/200)^2*PI()</f>
        <v>0.45364597917836613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40</v>
      </c>
      <c r="B21" s="8">
        <f>Kluppierungsprotokoll!B21</f>
        <v>1.85</v>
      </c>
      <c r="C21" s="8">
        <f>Kluppierungsprotokoll!C21*($A21/200)^2*PI()</f>
        <v>0.25132741228718347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0.50265482457436694</v>
      </c>
      <c r="J21" s="8">
        <f>Kluppierungsprotokoll!J21*($A21/200)^2*PI()</f>
        <v>0.12566370614359174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42</v>
      </c>
      <c r="B22" s="8">
        <f>Kluppierungsprotokoll!B22</f>
        <v>2.0499999999999998</v>
      </c>
      <c r="C22" s="8">
        <f>Kluppierungsprotokoll!C22*($A22/200)^2*PI()</f>
        <v>0.27708847204661974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0.41563270806992952</v>
      </c>
      <c r="J22" s="8">
        <f>Kluppierungsprotokoll!J22*($A22/200)^2*PI()</f>
        <v>0.41563270806992952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44</v>
      </c>
      <c r="B23" s="8">
        <f>Kluppierungsprotokoll!B23</f>
        <v>2.25</v>
      </c>
      <c r="C23" s="8">
        <f>Kluppierungsprotokoll!C23*($A23/200)^2*PI()</f>
        <v>0.76026542216872994</v>
      </c>
      <c r="D23" s="8">
        <f>Kluppierungsprotokoll!D23*($A23/200)^2*PI()</f>
        <v>0.15205308443374599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1.5205308443374599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46</v>
      </c>
      <c r="B24" s="8">
        <f>Kluppierungsprotokoll!B24</f>
        <v>2.4500000000000002</v>
      </c>
      <c r="C24" s="8">
        <f>Kluppierungsprotokoll!C24*($A24/200)^2*PI()</f>
        <v>0.16619025137490007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0.66476100549960027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48</v>
      </c>
      <c r="B25" s="8">
        <f>Kluppierungsprotokoll!B25</f>
        <v>2.7</v>
      </c>
      <c r="C25" s="8">
        <f>Kluppierungsprotokoll!C25*($A25/200)^2*PI()</f>
        <v>0.54286721054031628</v>
      </c>
      <c r="D25" s="8">
        <f>Kluppierungsprotokoll!D25*($A25/200)^2*PI()</f>
        <v>0.18095573684677208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0.7238229473870883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50</v>
      </c>
      <c r="B26" s="8">
        <f>Kluppierungsprotokoll!B26</f>
        <v>2.95</v>
      </c>
      <c r="C26" s="8">
        <f>Kluppierungsprotokoll!C26*($A26/200)^2*PI()</f>
        <v>0.19634954084936207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0.19634954084936207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52</v>
      </c>
      <c r="B27" s="8">
        <f>Kluppierungsprotokoll!B27</f>
        <v>3.2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0.63711499014801021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54</v>
      </c>
      <c r="B28" s="8">
        <f>Kluppierungsprotokoll!B28</f>
        <v>3.5</v>
      </c>
      <c r="C28" s="8">
        <f>Kluppierungsprotokoll!C28*($A28/200)^2*PI()</f>
        <v>0.22902210444669593</v>
      </c>
      <c r="D28" s="8">
        <f>Kluppierungsprotokoll!D28*($A28/200)^2*PI()</f>
        <v>0.45804420889339187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56</v>
      </c>
      <c r="B29" s="8">
        <f>Kluppierungsprotokoll!B29</f>
        <v>3.8</v>
      </c>
      <c r="C29" s="8">
        <f>Kluppierungsprotokoll!C29*($A29/200)^2*PI()</f>
        <v>0.2463008640414398</v>
      </c>
      <c r="D29" s="8">
        <f>Kluppierungsprotokoll!D29*($A29/200)^2*PI()</f>
        <v>0.49260172808287961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0.2463008640414398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58</v>
      </c>
      <c r="B30" s="8">
        <f>Kluppierungsprotokoll!B30</f>
        <v>4.0999999999999996</v>
      </c>
      <c r="C30" s="8">
        <f>Kluppierungsprotokoll!C30*($A30/200)^2*PI()</f>
        <v>0.52841588433380315</v>
      </c>
      <c r="D30" s="8">
        <f>Kluppierungsprotokoll!D30*($A30/200)^2*PI()</f>
        <v>0.26420794216690158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0.52841588433380315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60</v>
      </c>
      <c r="B31" s="8">
        <f>Kluppierungsprotokoll!B31</f>
        <v>4.4000000000000004</v>
      </c>
      <c r="C31" s="8">
        <f>Kluppierungsprotokoll!C31*($A31/200)^2*PI()</f>
        <v>0.56548667764616278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0.28274333882308139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62</v>
      </c>
      <c r="B32" s="8">
        <f>Kluppierungsprotokoll!B32</f>
        <v>4.7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64</v>
      </c>
      <c r="B33" s="8">
        <f>Kluppierungsprotokoll!B33</f>
        <v>5.05</v>
      </c>
      <c r="C33" s="8">
        <f>Kluppierungsprotokoll!C33*($A33/200)^2*PI()</f>
        <v>0.32169908772759481</v>
      </c>
      <c r="D33" s="8">
        <f>Kluppierungsprotokoll!D33*($A33/200)^2*PI()</f>
        <v>0.32169908772759481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66</v>
      </c>
      <c r="B34" s="8">
        <f>Kluppierungsprotokoll!B34</f>
        <v>5.4</v>
      </c>
      <c r="C34" s="8">
        <f>Kluppierungsprotokoll!C34*($A34/200)^2*PI()</f>
        <v>0</v>
      </c>
      <c r="D34" s="8">
        <f>Kluppierungsprotokoll!D34*($A34/200)^2*PI()</f>
        <v>1.0263583199277855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68</v>
      </c>
      <c r="B35" s="8">
        <f>Kluppierungsprotokoll!B35</f>
        <v>5.7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70</v>
      </c>
      <c r="B36" s="8">
        <f>Kluppierungsprotokoll!B36</f>
        <v>6.1</v>
      </c>
      <c r="C36" s="8">
        <f>Kluppierungsprotokoll!C36*($A36/200)^2*PI()</f>
        <v>0</v>
      </c>
      <c r="D36" s="8">
        <f>Kluppierungsprotokoll!D36*($A36/200)^2*PI()</f>
        <v>0.38484510006474959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72</v>
      </c>
      <c r="B37" s="8">
        <f>Kluppierungsprotokoll!B37</f>
        <v>6.5</v>
      </c>
      <c r="C37" s="8">
        <f>Kluppierungsprotokoll!C37*($A37/200)^2*PI()</f>
        <v>0</v>
      </c>
      <c r="D37" s="8">
        <f>Kluppierungsprotokoll!D37*($A37/200)^2*PI()</f>
        <v>0.40715040790523715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74</v>
      </c>
      <c r="B38" s="8">
        <f>Kluppierungsprotokoll!B38</f>
        <v>6.9</v>
      </c>
      <c r="C38" s="8">
        <f>Kluppierungsprotokoll!C38*($A38/200)^2*PI()</f>
        <v>0</v>
      </c>
      <c r="D38" s="8">
        <f>Kluppierungsprotokoll!D38*($A38/200)^2*PI()</f>
        <v>0.43008403427644265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76</v>
      </c>
      <c r="B39" s="8">
        <f>Kluppierungsprotokoll!B39</f>
        <v>7.3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78</v>
      </c>
      <c r="B40" s="8">
        <f>Kluppierungsprotokoll!B40</f>
        <v>7.7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80</v>
      </c>
      <c r="B41" s="8">
        <f>Kluppierungsprotokoll!B41</f>
        <v>8.1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82</v>
      </c>
      <c r="B42" s="8">
        <f>Kluppierungsprotokoll!B42</f>
        <v>8.5</v>
      </c>
      <c r="C42" s="8">
        <f>Kluppierungsprotokoll!C42*($A42/200)^2*PI()</f>
        <v>0.52810172506844411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84</v>
      </c>
      <c r="B43" s="8">
        <f>Kluppierungsprotokoll!B43</f>
        <v>9</v>
      </c>
      <c r="C43" s="8">
        <f>Kluppierungsprotokoll!C43*($A43/200)^2*PI()</f>
        <v>0</v>
      </c>
      <c r="D43" s="8">
        <f>Kluppierungsprotokoll!D43*($A43/200)^2*PI()</f>
        <v>1.108353888186479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86</v>
      </c>
      <c r="B44" s="8">
        <f>Kluppierungsprotokoll!B44</f>
        <v>9.6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88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0.60821233773498395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90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0.63617251235193317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94</v>
      </c>
      <c r="B47" s="8">
        <f>Kluppierungsprotokoll!B47</f>
        <v>11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97</v>
      </c>
      <c r="B48" s="8">
        <f>Kluppierungsprotokoll!B48</f>
        <v>11.5</v>
      </c>
      <c r="C48" s="8">
        <f>Kluppierungsprotokoll!C48*($A48/200)^2*PI()</f>
        <v>0</v>
      </c>
      <c r="D48" s="8">
        <f>Kluppierungsprotokoll!D48*($A48/200)^2*PI()</f>
        <v>0.73898113194065906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100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0.78539816339744828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8.9755302113060385</v>
      </c>
      <c r="D53">
        <f t="shared" ref="D53:S53" si="0">SUM(D9:D51)</f>
        <v>8.6042724994680668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14.079361636328017</v>
      </c>
      <c r="J53">
        <f t="shared" si="0"/>
        <v>5.6639773951570378</v>
      </c>
      <c r="K53">
        <f t="shared" si="0"/>
        <v>1.0084512418023235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0.13854423602330987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38.470137220084794</v>
      </c>
    </row>
    <row r="54" spans="1:20" x14ac:dyDescent="0.25">
      <c r="A54" t="s">
        <v>24</v>
      </c>
      <c r="B54" t="s">
        <v>26</v>
      </c>
      <c r="C54">
        <f>C53/$B$6</f>
        <v>8.9755302113060385</v>
      </c>
      <c r="D54">
        <f t="shared" ref="D54:S54" si="1">D53/$B$6</f>
        <v>8.6042724994680668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14.079361636328017</v>
      </c>
      <c r="J54">
        <f t="shared" si="1"/>
        <v>5.6639773951570378</v>
      </c>
      <c r="K54">
        <f t="shared" si="1"/>
        <v>1.0084512418023235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0.13854423602330987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38.470137220084794</v>
      </c>
    </row>
    <row r="55" spans="1:20" x14ac:dyDescent="0.25">
      <c r="A55" t="s">
        <v>24</v>
      </c>
      <c r="B55" t="s">
        <v>31</v>
      </c>
      <c r="C55">
        <f>C54/$T54</f>
        <v>0.23331162454549351</v>
      </c>
      <c r="D55">
        <f t="shared" ref="D55:S55" si="2">D54/$T54</f>
        <v>0.22366108158761336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0.36598158087612309</v>
      </c>
      <c r="J55">
        <f t="shared" si="2"/>
        <v>0.14723049628738896</v>
      </c>
      <c r="K55">
        <f t="shared" si="2"/>
        <v>2.6213871711271756E-2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3.6013449921092977E-3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16</v>
      </c>
      <c r="B9" s="7">
        <f>Kluppierungsprotokoll!B9</f>
        <v>0.2</v>
      </c>
      <c r="C9" s="7">
        <f>Kluppierungsprotokoll!C9*$B9</f>
        <v>1.4000000000000001</v>
      </c>
      <c r="D9" s="7">
        <f>Kluppierungsprotokoll!D9*$B9</f>
        <v>0.2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0.2</v>
      </c>
      <c r="J9" s="7">
        <f>Kluppierungsprotokoll!J9*$B9</f>
        <v>0.8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0.2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0.3</v>
      </c>
      <c r="C10" s="8">
        <f>Kluppierungsprotokoll!C10*$B10</f>
        <v>3.5999999999999996</v>
      </c>
      <c r="D10" s="8">
        <f>Kluppierungsprotokoll!D10*$B10</f>
        <v>0.6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4.2</v>
      </c>
      <c r="J10" s="8">
        <f>Kluppierungsprotokoll!J10*$B10</f>
        <v>0.89999999999999991</v>
      </c>
      <c r="K10" s="8">
        <f>Kluppierungsprotokoll!K10*$B10</f>
        <v>0.6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20</v>
      </c>
      <c r="B11" s="8">
        <f>Kluppierungsprotokoll!B11</f>
        <v>0.4</v>
      </c>
      <c r="C11" s="8">
        <f>Kluppierungsprotokoll!C11*$B11</f>
        <v>4.4000000000000004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4</v>
      </c>
      <c r="J11" s="8">
        <f>Kluppierungsprotokoll!J11*$B11</f>
        <v>3.2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0.5</v>
      </c>
      <c r="C12" s="8">
        <f>Kluppierungsprotokoll!C12*$B12</f>
        <v>2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6</v>
      </c>
      <c r="J12" s="8">
        <f>Kluppierungsprotokoll!J12*$B12</f>
        <v>3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0.5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24</v>
      </c>
      <c r="B13" s="8">
        <f>Kluppierungsprotokoll!B13</f>
        <v>0.6</v>
      </c>
      <c r="C13" s="8">
        <f>Kluppierungsprotokoll!C13*$B13</f>
        <v>6.6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6.6</v>
      </c>
      <c r="J13" s="8">
        <f>Kluppierungsprotokoll!J13*$B13</f>
        <v>8.4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26</v>
      </c>
      <c r="B14" s="8">
        <f>Kluppierungsprotokoll!B14</f>
        <v>0.7</v>
      </c>
      <c r="C14" s="8">
        <f>Kluppierungsprotokoll!C14*$B14</f>
        <v>4.1999999999999993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9.7999999999999989</v>
      </c>
      <c r="J14" s="8">
        <f>Kluppierungsprotokoll!J14*$B14</f>
        <v>6.3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28</v>
      </c>
      <c r="B15" s="8">
        <f>Kluppierungsprotokoll!B15</f>
        <v>0.8</v>
      </c>
      <c r="C15" s="8">
        <f>Kluppierungsprotokoll!C15*$B15</f>
        <v>4.8000000000000007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8</v>
      </c>
      <c r="J15" s="8">
        <f>Kluppierungsprotokoll!J15*$B15</f>
        <v>9.6000000000000014</v>
      </c>
      <c r="K15" s="8">
        <f>Kluppierungsprotokoll!K15*$B15</f>
        <v>2.4000000000000004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30</v>
      </c>
      <c r="B16" s="8">
        <f>Kluppierungsprotokoll!B16</f>
        <v>1</v>
      </c>
      <c r="C16" s="8">
        <f>Kluppierungsprotokoll!C16*$B16</f>
        <v>8</v>
      </c>
      <c r="D16" s="8">
        <f>Kluppierungsprotokoll!D16*$B16</f>
        <v>2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15</v>
      </c>
      <c r="J16" s="8">
        <f>Kluppierungsprotokoll!J16*$B16</f>
        <v>8</v>
      </c>
      <c r="K16" s="8">
        <f>Kluppierungsprotokoll!K16*$B16</f>
        <v>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32</v>
      </c>
      <c r="B17" s="8">
        <f>Kluppierungsprotokoll!B17</f>
        <v>1.1499999999999999</v>
      </c>
      <c r="C17" s="8">
        <f>Kluppierungsprotokoll!C17*$B17</f>
        <v>2.2999999999999998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12.649999999999999</v>
      </c>
      <c r="J17" s="8">
        <f>Kluppierungsprotokoll!J17*$B17</f>
        <v>9.1999999999999993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1.1499999999999999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34</v>
      </c>
      <c r="B18" s="8">
        <f>Kluppierungsprotokoll!B18</f>
        <v>1.3</v>
      </c>
      <c r="C18" s="8">
        <f>Kluppierungsprotokoll!C18*$B18</f>
        <v>6.5</v>
      </c>
      <c r="D18" s="8">
        <f>Kluppierungsprotokoll!D18*$B18</f>
        <v>2.6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13</v>
      </c>
      <c r="J18" s="8">
        <f>Kluppierungsprotokoll!J18*$B18</f>
        <v>5.2</v>
      </c>
      <c r="K18" s="8">
        <f>Kluppierungsprotokoll!K18*$B18</f>
        <v>2.6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36</v>
      </c>
      <c r="B19" s="8">
        <f>Kluppierungsprotokoll!B19</f>
        <v>1.45</v>
      </c>
      <c r="C19" s="8">
        <f>Kluppierungsprotokoll!C19*$B19</f>
        <v>10.15</v>
      </c>
      <c r="D19" s="8">
        <f>Kluppierungsprotokoll!D19*$B19</f>
        <v>1.45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24.65</v>
      </c>
      <c r="J19" s="8">
        <f>Kluppierungsprotokoll!J19*$B19</f>
        <v>8.6999999999999993</v>
      </c>
      <c r="K19" s="8">
        <f>Kluppierungsprotokoll!K19*$B19</f>
        <v>2.9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38</v>
      </c>
      <c r="B20" s="8">
        <f>Kluppierungsprotokoll!B20</f>
        <v>1.65</v>
      </c>
      <c r="C20" s="8">
        <f>Kluppierungsprotokoll!C20*$B20</f>
        <v>4.9499999999999993</v>
      </c>
      <c r="D20" s="8">
        <f>Kluppierungsprotokoll!D20*$B20</f>
        <v>1.65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14.85</v>
      </c>
      <c r="J20" s="8">
        <f>Kluppierungsprotokoll!J20*$B20</f>
        <v>6.6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40</v>
      </c>
      <c r="B21" s="8">
        <f>Kluppierungsprotokoll!B21</f>
        <v>1.85</v>
      </c>
      <c r="C21" s="8">
        <f>Kluppierungsprotokoll!C21*$B21</f>
        <v>3.7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7.4</v>
      </c>
      <c r="J21" s="8">
        <f>Kluppierungsprotokoll!J21*$B21</f>
        <v>1.85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42</v>
      </c>
      <c r="B22" s="8">
        <f>Kluppierungsprotokoll!B22</f>
        <v>2.0499999999999998</v>
      </c>
      <c r="C22" s="8">
        <f>Kluppierungsprotokoll!C22*$B22</f>
        <v>4.0999999999999996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6.1499999999999995</v>
      </c>
      <c r="J22" s="8">
        <f>Kluppierungsprotokoll!J22*$B22</f>
        <v>6.1499999999999995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44</v>
      </c>
      <c r="B23" s="8">
        <f>Kluppierungsprotokoll!B23</f>
        <v>2.25</v>
      </c>
      <c r="C23" s="8">
        <f>Kluppierungsprotokoll!C23*$B23</f>
        <v>11.25</v>
      </c>
      <c r="D23" s="8">
        <f>Kluppierungsprotokoll!D23*$B23</f>
        <v>2.25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22.5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46</v>
      </c>
      <c r="B24" s="8">
        <f>Kluppierungsprotokoll!B24</f>
        <v>2.4500000000000002</v>
      </c>
      <c r="C24" s="8">
        <f>Kluppierungsprotokoll!C24*$B24</f>
        <v>2.4500000000000002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9.8000000000000007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48</v>
      </c>
      <c r="B25" s="8">
        <f>Kluppierungsprotokoll!B25</f>
        <v>2.7</v>
      </c>
      <c r="C25" s="8">
        <f>Kluppierungsprotokoll!C25*$B25</f>
        <v>8.1000000000000014</v>
      </c>
      <c r="D25" s="8">
        <f>Kluppierungsprotokoll!D25*$B25</f>
        <v>2.7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10.8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50</v>
      </c>
      <c r="B26" s="8">
        <f>Kluppierungsprotokoll!B26</f>
        <v>2.95</v>
      </c>
      <c r="C26" s="8">
        <f>Kluppierungsprotokoll!C26*$B26</f>
        <v>2.95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2.95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52</v>
      </c>
      <c r="B27" s="8">
        <f>Kluppierungsprotokoll!B27</f>
        <v>3.2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9.6000000000000014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54</v>
      </c>
      <c r="B28" s="8">
        <f>Kluppierungsprotokoll!B28</f>
        <v>3.5</v>
      </c>
      <c r="C28" s="8">
        <f>Kluppierungsprotokoll!C28*$B28</f>
        <v>3.5</v>
      </c>
      <c r="D28" s="8">
        <f>Kluppierungsprotokoll!D28*$B28</f>
        <v>7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56</v>
      </c>
      <c r="B29" s="8">
        <f>Kluppierungsprotokoll!B29</f>
        <v>3.8</v>
      </c>
      <c r="C29" s="8">
        <f>Kluppierungsprotokoll!C29*$B29</f>
        <v>3.8</v>
      </c>
      <c r="D29" s="8">
        <f>Kluppierungsprotokoll!D29*$B29</f>
        <v>7.6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3.8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58</v>
      </c>
      <c r="B30" s="8">
        <f>Kluppierungsprotokoll!B30</f>
        <v>4.0999999999999996</v>
      </c>
      <c r="C30" s="8">
        <f>Kluppierungsprotokoll!C30*$B30</f>
        <v>8.1999999999999993</v>
      </c>
      <c r="D30" s="8">
        <f>Kluppierungsprotokoll!D30*$B30</f>
        <v>4.0999999999999996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8.1999999999999993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60</v>
      </c>
      <c r="B31" s="8">
        <f>Kluppierungsprotokoll!B31</f>
        <v>4.4000000000000004</v>
      </c>
      <c r="C31" s="8">
        <f>Kluppierungsprotokoll!C31*$B31</f>
        <v>8.8000000000000007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4.4000000000000004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62</v>
      </c>
      <c r="B32" s="8">
        <f>Kluppierungsprotokoll!B32</f>
        <v>4.7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64</v>
      </c>
      <c r="B33" s="8">
        <f>Kluppierungsprotokoll!B33</f>
        <v>5.05</v>
      </c>
      <c r="C33" s="8">
        <f>Kluppierungsprotokoll!C33*$B33</f>
        <v>5.05</v>
      </c>
      <c r="D33" s="8">
        <f>Kluppierungsprotokoll!D33*$B33</f>
        <v>5.05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66</v>
      </c>
      <c r="B34" s="8">
        <f>Kluppierungsprotokoll!B34</f>
        <v>5.4</v>
      </c>
      <c r="C34" s="8">
        <f>Kluppierungsprotokoll!C34*$B34</f>
        <v>0</v>
      </c>
      <c r="D34" s="8">
        <f>Kluppierungsprotokoll!D34*$B34</f>
        <v>16.200000000000003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68</v>
      </c>
      <c r="B35" s="8">
        <f>Kluppierungsprotokoll!B35</f>
        <v>5.7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70</v>
      </c>
      <c r="B36" s="8">
        <f>Kluppierungsprotokoll!B36</f>
        <v>6.1</v>
      </c>
      <c r="C36" s="8">
        <f>Kluppierungsprotokoll!C36*$B36</f>
        <v>0</v>
      </c>
      <c r="D36" s="8">
        <f>Kluppierungsprotokoll!D36*$B36</f>
        <v>6.1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72</v>
      </c>
      <c r="B37" s="8">
        <f>Kluppierungsprotokoll!B37</f>
        <v>6.5</v>
      </c>
      <c r="C37" s="8">
        <f>Kluppierungsprotokoll!C37*$B37</f>
        <v>0</v>
      </c>
      <c r="D37" s="8">
        <f>Kluppierungsprotokoll!D37*$B37</f>
        <v>6.5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74</v>
      </c>
      <c r="B38" s="8">
        <f>Kluppierungsprotokoll!B38</f>
        <v>6.9</v>
      </c>
      <c r="C38" s="8">
        <f>Kluppierungsprotokoll!C38*$B38</f>
        <v>0</v>
      </c>
      <c r="D38" s="8">
        <f>Kluppierungsprotokoll!D38*$B38</f>
        <v>6.9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76</v>
      </c>
      <c r="B39" s="8">
        <f>Kluppierungsprotokoll!B39</f>
        <v>7.3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78</v>
      </c>
      <c r="B40" s="8">
        <f>Kluppierungsprotokoll!B40</f>
        <v>7.7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80</v>
      </c>
      <c r="B41" s="8">
        <f>Kluppierungsprotokoll!B41</f>
        <v>8.1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82</v>
      </c>
      <c r="B42" s="8">
        <f>Kluppierungsprotokoll!B42</f>
        <v>8.5</v>
      </c>
      <c r="C42" s="8">
        <f>Kluppierungsprotokoll!C42*$B42</f>
        <v>8.5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84</v>
      </c>
      <c r="B43" s="8">
        <f>Kluppierungsprotokoll!B43</f>
        <v>9</v>
      </c>
      <c r="C43" s="8">
        <f>Kluppierungsprotokoll!C43*$B43</f>
        <v>0</v>
      </c>
      <c r="D43" s="8">
        <f>Kluppierungsprotokoll!D43*$B43</f>
        <v>18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86</v>
      </c>
      <c r="B44" s="8">
        <f>Kluppierungsprotokoll!B44</f>
        <v>9.6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88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90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94</v>
      </c>
      <c r="B47" s="8">
        <f>Kluppierungsprotokoll!B47</f>
        <v>11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97</v>
      </c>
      <c r="B48" s="8">
        <f>Kluppierungsprotokoll!B48</f>
        <v>11.5</v>
      </c>
      <c r="C48" s="8">
        <f>Kluppierungsprotokoll!C48*$B48</f>
        <v>0</v>
      </c>
      <c r="D48" s="8">
        <f>Kluppierungsprotokoll!D48*$B48</f>
        <v>11.5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100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129.30000000000001</v>
      </c>
      <c r="D53">
        <f t="shared" ref="D53:S53" si="0">SUM(D9:D51)</f>
        <v>102.4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200.75</v>
      </c>
      <c r="J53">
        <f t="shared" si="0"/>
        <v>77.900000000000006</v>
      </c>
      <c r="K53">
        <f t="shared" si="0"/>
        <v>14.3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1.8499999999999999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526.5</v>
      </c>
    </row>
    <row r="54" spans="1:20" x14ac:dyDescent="0.25">
      <c r="A54" t="s">
        <v>25</v>
      </c>
      <c r="B54" t="s">
        <v>26</v>
      </c>
      <c r="C54">
        <f>C53/$B$6</f>
        <v>129.30000000000001</v>
      </c>
      <c r="D54">
        <f t="shared" ref="D54:S54" si="1">D53/$B$6</f>
        <v>102.4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200.75</v>
      </c>
      <c r="J54">
        <f t="shared" si="1"/>
        <v>77.900000000000006</v>
      </c>
      <c r="K54">
        <f t="shared" si="1"/>
        <v>14.3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1.8499999999999999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526.5</v>
      </c>
    </row>
    <row r="55" spans="1:20" x14ac:dyDescent="0.25">
      <c r="A55" t="s">
        <v>25</v>
      </c>
      <c r="B55" t="s">
        <v>31</v>
      </c>
      <c r="C55">
        <f>C54/$T54</f>
        <v>0.24558404558404562</v>
      </c>
      <c r="D55">
        <f t="shared" ref="D55:S55" si="2">D54/$T54</f>
        <v>0.19449192782526117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0.38129154795821463</v>
      </c>
      <c r="J55">
        <f t="shared" si="2"/>
        <v>0.14795821462488129</v>
      </c>
      <c r="K55">
        <f t="shared" si="2"/>
        <v>2.7160493827160494E-2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3.5137701804368467E-3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Studer Flavia, WEU-AWN-WAA</cp:lastModifiedBy>
  <dcterms:created xsi:type="dcterms:W3CDTF">2022-03-10T11:48:40Z</dcterms:created>
  <dcterms:modified xsi:type="dcterms:W3CDTF">2024-04-03T07:26:53Z</dcterms:modified>
</cp:coreProperties>
</file>