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lacettes témoins correction\14 Tiergarten\2014\"/>
    </mc:Choice>
  </mc:AlternateContent>
  <bookViews>
    <workbookView xWindow="-5280" yWindow="-21105" windowWidth="38400" windowHeight="1944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5" l="1"/>
  <c r="O30" i="5"/>
  <c r="D30" i="5"/>
  <c r="P30" i="5"/>
  <c r="E30" i="5"/>
  <c r="Q30" i="5"/>
  <c r="F30" i="5"/>
  <c r="R30" i="5"/>
  <c r="M30" i="5"/>
  <c r="G30" i="5"/>
  <c r="S30" i="5"/>
  <c r="H30" i="5"/>
  <c r="I30" i="5"/>
  <c r="J30" i="5"/>
  <c r="K30" i="5"/>
  <c r="L30" i="5"/>
  <c r="N30" i="5"/>
  <c r="G34" i="6"/>
  <c r="S34" i="6"/>
  <c r="H34" i="6"/>
  <c r="Q34" i="6"/>
  <c r="I34" i="6"/>
  <c r="K34" i="6"/>
  <c r="O34" i="6"/>
  <c r="E34" i="6"/>
  <c r="J34" i="6"/>
  <c r="N34" i="6"/>
  <c r="L34" i="6"/>
  <c r="C34" i="6"/>
  <c r="M34" i="6"/>
  <c r="R34" i="6"/>
  <c r="D34" i="6"/>
  <c r="P34" i="6"/>
  <c r="F34" i="6"/>
  <c r="J31" i="5"/>
  <c r="K31" i="5"/>
  <c r="L31" i="5"/>
  <c r="M31" i="5"/>
  <c r="N31" i="5"/>
  <c r="C31" i="5"/>
  <c r="O31" i="5"/>
  <c r="D31" i="5"/>
  <c r="P31" i="5"/>
  <c r="E31" i="5"/>
  <c r="Q31" i="5"/>
  <c r="H31" i="5"/>
  <c r="F31" i="5"/>
  <c r="R31" i="5"/>
  <c r="G31" i="5"/>
  <c r="S31" i="5"/>
  <c r="I31" i="5"/>
  <c r="L33" i="5"/>
  <c r="J33" i="5"/>
  <c r="M33" i="5"/>
  <c r="N33" i="5"/>
  <c r="R33" i="5"/>
  <c r="C33" i="5"/>
  <c r="O33" i="5"/>
  <c r="D33" i="5"/>
  <c r="P33" i="5"/>
  <c r="E33" i="5"/>
  <c r="Q33" i="5"/>
  <c r="F33" i="5"/>
  <c r="G33" i="5"/>
  <c r="S33" i="5"/>
  <c r="H33" i="5"/>
  <c r="I33" i="5"/>
  <c r="K33" i="5"/>
  <c r="J31" i="6"/>
  <c r="K31" i="6"/>
  <c r="F31" i="6"/>
  <c r="L31" i="6"/>
  <c r="M31" i="6"/>
  <c r="E31" i="6"/>
  <c r="R31" i="6"/>
  <c r="I31" i="6"/>
  <c r="N31" i="6"/>
  <c r="Q31" i="6"/>
  <c r="C31" i="6"/>
  <c r="O31" i="6"/>
  <c r="D31" i="6"/>
  <c r="P31" i="6"/>
  <c r="H31" i="6"/>
  <c r="G31" i="6"/>
  <c r="S31" i="6"/>
  <c r="E32" i="5"/>
  <c r="Q32" i="5"/>
  <c r="F32" i="5"/>
  <c r="R32" i="5"/>
  <c r="G32" i="5"/>
  <c r="S32" i="5"/>
  <c r="H32" i="5"/>
  <c r="I32" i="5"/>
  <c r="J32" i="5"/>
  <c r="C32" i="5"/>
  <c r="K32" i="5"/>
  <c r="L32" i="5"/>
  <c r="M32" i="5"/>
  <c r="O32" i="5"/>
  <c r="N32" i="5"/>
  <c r="D32" i="5"/>
  <c r="P32" i="5"/>
  <c r="G34" i="5"/>
  <c r="S34" i="5"/>
  <c r="H34" i="5"/>
  <c r="E34" i="5"/>
  <c r="I34" i="5"/>
  <c r="J34" i="5"/>
  <c r="K34" i="5"/>
  <c r="M34" i="5"/>
  <c r="Q34" i="5"/>
  <c r="L34" i="5"/>
  <c r="N34" i="5"/>
  <c r="C34" i="5"/>
  <c r="O34" i="5"/>
  <c r="D34" i="5"/>
  <c r="P34" i="5"/>
  <c r="F34" i="5"/>
  <c r="R34" i="5"/>
  <c r="E32" i="6"/>
  <c r="Q32" i="6"/>
  <c r="F32" i="6"/>
  <c r="R32" i="6"/>
  <c r="P32" i="6"/>
  <c r="G32" i="6"/>
  <c r="S32" i="6"/>
  <c r="D32" i="6"/>
  <c r="H32" i="6"/>
  <c r="C32" i="6"/>
  <c r="I32" i="6"/>
  <c r="O32" i="6"/>
  <c r="J32" i="6"/>
  <c r="K32" i="6"/>
  <c r="L32" i="6"/>
  <c r="M32" i="6"/>
  <c r="N32" i="6"/>
  <c r="C30" i="6"/>
  <c r="O30" i="6"/>
  <c r="D30" i="6"/>
  <c r="P30" i="6"/>
  <c r="E30" i="6"/>
  <c r="Q30" i="6"/>
  <c r="F30" i="6"/>
  <c r="R30" i="6"/>
  <c r="G30" i="6"/>
  <c r="S30" i="6"/>
  <c r="H30" i="6"/>
  <c r="J30" i="6"/>
  <c r="N30" i="6"/>
  <c r="I30" i="6"/>
  <c r="K30" i="6"/>
  <c r="L30" i="6"/>
  <c r="M30" i="6"/>
  <c r="L33" i="6"/>
  <c r="M33" i="6"/>
  <c r="G33" i="6"/>
  <c r="N33" i="6"/>
  <c r="S33" i="6"/>
  <c r="C33" i="6"/>
  <c r="O33" i="6"/>
  <c r="P33" i="6"/>
  <c r="D33" i="6"/>
  <c r="H33" i="6"/>
  <c r="E33" i="6"/>
  <c r="Q33" i="6"/>
  <c r="J33" i="6"/>
  <c r="F33" i="6"/>
  <c r="R33" i="6"/>
  <c r="K33" i="6"/>
  <c r="I33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<sst xmlns="http://schemas.openxmlformats.org/spreadsheetml/2006/main" count="155" uniqueCount="56">
  <si>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</si>
  <si>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</si>
  <si>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</si>
  <si>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</si>
  <si>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</si>
  <si>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</si>
  <si>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</si>
  <si>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</si>
  <si>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</si>
  <si>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</si>
  <si>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</si>
  <si>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</si>
  <si>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</si>
  <si>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</si>
  <si>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</si>
  <si>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</si>
  <si>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</si>
  <si>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</si>
  <si>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</si>
  <si>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</si>
  <si>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</si>
  <si>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</si>
  <si>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</si>
  <si>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</si>
  <si>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</si>
  <si>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</si>
  <si>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</si>
  <si>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</si>
  <si>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</si>
  <si>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</si>
  <si>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</si>
  <si>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</si>
  <si>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</si>
  <si>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</si>
  <si>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</si>
  <si>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</si>
  <si>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</si>
  <si>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</si>
  <si>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</si>
  <si>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</si>
  <si>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</si>
  <si>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</si>
  <si>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</si>
  <si>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</si>
  <si>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</si>
  <si>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</si>
  <si>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</si>
  <si>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</si>
  <si>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</si>
  <si>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</si>
  <si>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</si>
  <si>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</si>
  <si>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</si>
  <si>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</si>
  <si>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JU14 Tiergarten</t>
  </si>
  <si>
    <t>Egoeng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</si>
</sst>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S22" sqref="S22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41696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1.1399999999999999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30">
        <v>10</v>
      </c>
      <c r="B9" s="30">
        <v>0.1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31">
        <v>14</v>
      </c>
      <c r="B10" s="31">
        <v>0.1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31">
        <v>18</v>
      </c>
      <c r="B11" s="31">
        <v>0.2</v>
      </c>
      <c r="C11" s="8">
        <v>11</v>
      </c>
      <c r="D11" s="8">
        <v>16</v>
      </c>
      <c r="E11" s="8"/>
      <c r="F11" s="8">
        <v>2</v>
      </c>
      <c r="G11" s="8"/>
      <c r="H11" s="8"/>
      <c r="I11" s="8">
        <v>23</v>
      </c>
      <c r="J11" s="8"/>
      <c r="K11" s="8">
        <v>12</v>
      </c>
      <c r="L11" s="8"/>
      <c r="M11" s="8"/>
      <c r="N11" s="8"/>
      <c r="O11" s="8"/>
      <c r="P11" s="8"/>
      <c r="Q11" s="8"/>
      <c r="R11" s="8"/>
      <c r="S11" s="8">
        <v>13</v>
      </c>
    </row>
    <row r="12" spans="1:19" x14ac:dyDescent="0.25">
      <c r="A12" s="31">
        <v>22</v>
      </c>
      <c r="B12" s="31">
        <v>0.3</v>
      </c>
      <c r="C12" s="8">
        <v>7</v>
      </c>
      <c r="D12" s="8">
        <v>6</v>
      </c>
      <c r="E12" s="8"/>
      <c r="F12" s="8">
        <v>1</v>
      </c>
      <c r="G12" s="8"/>
      <c r="H12" s="8"/>
      <c r="I12" s="8">
        <v>17</v>
      </c>
      <c r="J12" s="8">
        <v>4</v>
      </c>
      <c r="K12" s="8">
        <v>5</v>
      </c>
      <c r="L12" s="8"/>
      <c r="M12" s="8"/>
      <c r="N12" s="8"/>
      <c r="O12" s="8"/>
      <c r="P12" s="8"/>
      <c r="Q12" s="8"/>
      <c r="R12" s="8"/>
      <c r="S12" s="8">
        <v>3</v>
      </c>
    </row>
    <row r="13" spans="1:19" x14ac:dyDescent="0.25">
      <c r="A13" s="31">
        <v>26</v>
      </c>
      <c r="B13" s="31">
        <v>0.5</v>
      </c>
      <c r="C13" s="8">
        <v>5</v>
      </c>
      <c r="D13" s="8">
        <v>13</v>
      </c>
      <c r="E13" s="8"/>
      <c r="F13" s="8">
        <v>1</v>
      </c>
      <c r="G13" s="8"/>
      <c r="H13" s="8"/>
      <c r="I13" s="8">
        <v>15</v>
      </c>
      <c r="J13" s="8">
        <v>4</v>
      </c>
      <c r="K13" s="8">
        <v>8</v>
      </c>
      <c r="L13" s="8"/>
      <c r="M13" s="8"/>
      <c r="N13" s="8"/>
      <c r="O13" s="8"/>
      <c r="P13" s="8"/>
      <c r="Q13" s="8"/>
      <c r="R13" s="8"/>
      <c r="S13" s="8">
        <v>7</v>
      </c>
    </row>
    <row r="14" spans="1:19" x14ac:dyDescent="0.25">
      <c r="A14" s="31">
        <v>30</v>
      </c>
      <c r="B14" s="31">
        <v>0.7</v>
      </c>
      <c r="C14" s="8">
        <v>4</v>
      </c>
      <c r="D14" s="8">
        <v>13</v>
      </c>
      <c r="E14" s="8"/>
      <c r="F14" s="8">
        <v>2</v>
      </c>
      <c r="G14" s="8"/>
      <c r="H14" s="8"/>
      <c r="I14" s="8">
        <v>7</v>
      </c>
      <c r="J14" s="8">
        <v>1</v>
      </c>
      <c r="K14" s="8">
        <v>9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31">
        <v>34</v>
      </c>
      <c r="B15" s="31">
        <v>1</v>
      </c>
      <c r="C15" s="8">
        <v>3</v>
      </c>
      <c r="D15" s="8">
        <v>7</v>
      </c>
      <c r="E15" s="8"/>
      <c r="F15" s="8"/>
      <c r="G15" s="8"/>
      <c r="H15" s="8"/>
      <c r="I15" s="8">
        <v>9</v>
      </c>
      <c r="J15" s="8">
        <v>1</v>
      </c>
      <c r="K15" s="8">
        <v>3</v>
      </c>
      <c r="L15" s="8"/>
      <c r="M15" s="8"/>
      <c r="N15" s="8"/>
      <c r="O15" s="8"/>
      <c r="P15" s="8"/>
      <c r="Q15" s="8"/>
      <c r="R15" s="8"/>
      <c r="S15" s="8">
        <v>1</v>
      </c>
    </row>
    <row r="16" spans="1:19" x14ac:dyDescent="0.25">
      <c r="A16" s="31">
        <v>38</v>
      </c>
      <c r="B16" s="31">
        <v>1.3</v>
      </c>
      <c r="C16" s="8">
        <v>7</v>
      </c>
      <c r="D16" s="8">
        <v>10</v>
      </c>
      <c r="E16" s="8"/>
      <c r="F16" s="8"/>
      <c r="G16" s="8"/>
      <c r="H16" s="8"/>
      <c r="I16" s="8">
        <v>9</v>
      </c>
      <c r="J16" s="8">
        <v>1</v>
      </c>
      <c r="K16" s="8">
        <v>9</v>
      </c>
      <c r="L16" s="8"/>
      <c r="M16" s="8"/>
      <c r="N16" s="8"/>
      <c r="O16" s="8"/>
      <c r="P16" s="8">
        <v>1</v>
      </c>
      <c r="Q16" s="8"/>
      <c r="R16" s="8"/>
      <c r="S16" s="8">
        <v>1</v>
      </c>
    </row>
    <row r="17" spans="1:19" x14ac:dyDescent="0.25">
      <c r="A17" s="31">
        <v>42</v>
      </c>
      <c r="B17" s="31">
        <v>1.6</v>
      </c>
      <c r="C17" s="8">
        <v>4</v>
      </c>
      <c r="D17" s="8">
        <v>5</v>
      </c>
      <c r="E17" s="8"/>
      <c r="F17" s="8">
        <v>4</v>
      </c>
      <c r="G17" s="8"/>
      <c r="H17" s="8"/>
      <c r="I17" s="8">
        <v>6</v>
      </c>
      <c r="J17" s="8"/>
      <c r="K17" s="8">
        <v>2</v>
      </c>
      <c r="L17" s="8"/>
      <c r="M17" s="8"/>
      <c r="N17" s="8"/>
      <c r="O17" s="8"/>
      <c r="P17" s="8"/>
      <c r="Q17" s="8"/>
      <c r="R17" s="8"/>
      <c r="S17" s="8">
        <v>1</v>
      </c>
    </row>
    <row r="18" spans="1:19" x14ac:dyDescent="0.25">
      <c r="A18" s="31">
        <v>46</v>
      </c>
      <c r="B18" s="31">
        <v>2</v>
      </c>
      <c r="C18" s="8">
        <v>2</v>
      </c>
      <c r="D18" s="8">
        <v>11</v>
      </c>
      <c r="E18" s="8"/>
      <c r="F18" s="8">
        <v>4</v>
      </c>
      <c r="G18" s="8"/>
      <c r="H18" s="8"/>
      <c r="I18" s="8">
        <v>7</v>
      </c>
      <c r="J18" s="8"/>
      <c r="K18" s="8">
        <v>2</v>
      </c>
      <c r="L18" s="8"/>
      <c r="M18" s="8"/>
      <c r="N18" s="8"/>
      <c r="O18" s="8"/>
      <c r="P18" s="8"/>
      <c r="Q18" s="8"/>
      <c r="R18" s="8"/>
      <c r="S18" s="8">
        <v>1</v>
      </c>
    </row>
    <row r="19" spans="1:19" x14ac:dyDescent="0.25">
      <c r="A19" s="31">
        <v>50</v>
      </c>
      <c r="B19" s="31">
        <v>2.4</v>
      </c>
      <c r="C19" s="8">
        <v>6</v>
      </c>
      <c r="D19" s="8">
        <v>15</v>
      </c>
      <c r="E19" s="8"/>
      <c r="F19" s="8"/>
      <c r="G19" s="8"/>
      <c r="H19" s="8"/>
      <c r="I19" s="8">
        <v>3</v>
      </c>
      <c r="J19" s="8">
        <v>1</v>
      </c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31">
        <v>54</v>
      </c>
      <c r="B20" s="31">
        <v>2.8</v>
      </c>
      <c r="C20" s="8">
        <v>5</v>
      </c>
      <c r="D20" s="8">
        <v>14</v>
      </c>
      <c r="E20" s="8"/>
      <c r="F20" s="8">
        <v>2</v>
      </c>
      <c r="G20" s="8"/>
      <c r="H20" s="8"/>
      <c r="I20" s="8"/>
      <c r="J20" s="8"/>
      <c r="K20" s="8">
        <v>1</v>
      </c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31">
        <v>58</v>
      </c>
      <c r="B21" s="31">
        <v>3.3</v>
      </c>
      <c r="C21" s="8">
        <v>3</v>
      </c>
      <c r="D21" s="8">
        <v>13</v>
      </c>
      <c r="E21" s="8"/>
      <c r="F21" s="8"/>
      <c r="G21" s="8"/>
      <c r="H21" s="8"/>
      <c r="I21" s="8"/>
      <c r="J21" s="8">
        <v>1</v>
      </c>
      <c r="K21" s="8"/>
      <c r="L21" s="8"/>
      <c r="M21" s="8"/>
      <c r="N21" s="8"/>
      <c r="O21" s="8"/>
      <c r="P21" s="8"/>
      <c r="Q21" s="8"/>
      <c r="R21" s="8"/>
      <c r="S21" s="8">
        <v>1</v>
      </c>
    </row>
    <row r="22" spans="1:19" x14ac:dyDescent="0.25">
      <c r="A22" s="31">
        <v>62</v>
      </c>
      <c r="B22" s="31">
        <v>3.8</v>
      </c>
      <c r="C22" s="8">
        <v>1</v>
      </c>
      <c r="D22" s="8">
        <v>8</v>
      </c>
      <c r="E22" s="8"/>
      <c r="F22" s="8">
        <v>1</v>
      </c>
      <c r="G22" s="8"/>
      <c r="H22" s="8"/>
      <c r="I22" s="8"/>
      <c r="J22" s="8">
        <v>1</v>
      </c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31">
        <v>66</v>
      </c>
      <c r="B23" s="31">
        <v>4.4000000000000004</v>
      </c>
      <c r="C23" s="8">
        <v>3</v>
      </c>
      <c r="D23" s="8">
        <v>4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31">
        <v>70</v>
      </c>
      <c r="B24" s="31">
        <v>5</v>
      </c>
      <c r="C24" s="8"/>
      <c r="D24" s="8">
        <v>2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31">
        <v>74</v>
      </c>
      <c r="B25" s="31">
        <v>5.7</v>
      </c>
      <c r="C25" s="8">
        <v>1</v>
      </c>
      <c r="D25" s="8">
        <v>2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31">
        <v>78</v>
      </c>
      <c r="B26" s="31">
        <v>6.4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31">
        <v>82</v>
      </c>
      <c r="B27" s="31">
        <v>7.1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31">
        <v>86</v>
      </c>
      <c r="B28" s="31">
        <v>7.9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31">
        <v>90</v>
      </c>
      <c r="B29" s="31">
        <v>8.6999999999999993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31">
        <v>94</v>
      </c>
      <c r="B30" s="31">
        <v>9.5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31">
        <v>98</v>
      </c>
      <c r="B31" s="31">
        <v>10.3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31">
        <v>102</v>
      </c>
      <c r="B32" s="31">
        <v>11.2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31">
        <v>106</v>
      </c>
      <c r="B33" s="31">
        <v>12.1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31">
        <v>110</v>
      </c>
      <c r="B34" s="31">
        <v>13.1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62</v>
      </c>
      <c r="D54" s="12">
        <f t="shared" ref="D54:S54" si="0">SUM(D9:D51)</f>
        <v>139</v>
      </c>
      <c r="E54" s="12">
        <f t="shared" si="0"/>
        <v>0</v>
      </c>
      <c r="F54" s="12">
        <f t="shared" ref="F54:G54" si="1">SUM(F9:F51)</f>
        <v>17</v>
      </c>
      <c r="G54" s="12">
        <f t="shared" si="1"/>
        <v>0</v>
      </c>
      <c r="H54" s="12">
        <f t="shared" si="0"/>
        <v>0</v>
      </c>
      <c r="I54" s="12">
        <f t="shared" si="0"/>
        <v>96</v>
      </c>
      <c r="J54" s="12">
        <f t="shared" si="0"/>
        <v>14</v>
      </c>
      <c r="K54" s="12">
        <f t="shared" si="0"/>
        <v>51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1</v>
      </c>
      <c r="Q54" s="12">
        <f t="shared" si="2"/>
        <v>0</v>
      </c>
      <c r="R54" s="12">
        <f t="shared" si="0"/>
        <v>0</v>
      </c>
      <c r="S54" s="12">
        <f t="shared" si="0"/>
        <v>28</v>
      </c>
      <c r="T54" s="13">
        <f>SUM(C54:S54)</f>
        <v>408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54.4</v>
      </c>
      <c r="D55" s="20">
        <f t="shared" ref="D55:S55" si="3">ROUND(D54/$B$6, 1)</f>
        <v>121.9</v>
      </c>
      <c r="E55" s="20">
        <f t="shared" si="3"/>
        <v>0</v>
      </c>
      <c r="F55" s="20">
        <f t="shared" si="3"/>
        <v>14.9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84.2</v>
      </c>
      <c r="J55" s="20">
        <f t="shared" si="3"/>
        <v>12.3</v>
      </c>
      <c r="K55" s="20">
        <f t="shared" si="3"/>
        <v>44.7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0.9</v>
      </c>
      <c r="Q55" s="20">
        <f t="shared" si="5"/>
        <v>0</v>
      </c>
      <c r="R55" s="20">
        <f t="shared" si="3"/>
        <v>0</v>
      </c>
      <c r="S55" s="20">
        <f t="shared" si="3"/>
        <v>24.6</v>
      </c>
      <c r="T55" s="21">
        <f>ROUND(SUM(C55:S55),0)</f>
        <v>358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7.92</v>
      </c>
      <c r="D56" s="22">
        <f>ROUND('Calcul surface terriere'!D53, 2)</f>
        <v>21.53</v>
      </c>
      <c r="E56" s="22">
        <f>ROUND('Calcul surface terriere'!E53, 2)</f>
        <v>0</v>
      </c>
      <c r="F56" s="22">
        <f>ROUND('Calcul surface terriere'!F53, 2)</f>
        <v>2.2599999999999998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6.94</v>
      </c>
      <c r="J56" s="22">
        <f>ROUND('Calcul surface terriere'!J53, 2)</f>
        <v>1.4</v>
      </c>
      <c r="K56" s="22">
        <f>ROUND('Calcul surface terriere'!K53, 2)</f>
        <v>3.69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0.11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1.59</v>
      </c>
      <c r="T56" s="23">
        <f>ROUND('Calcul surface terriere'!T53,1)</f>
        <v>45.5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6.95</v>
      </c>
      <c r="D57" s="22">
        <f>ROUND('Calcul surface terriere'!D54, 2)</f>
        <v>18.89</v>
      </c>
      <c r="E57" s="22">
        <f>ROUND('Calcul surface terriere'!E54, 2)</f>
        <v>0</v>
      </c>
      <c r="F57" s="22">
        <f>ROUND('Calcul surface terriere'!F54, 2)</f>
        <v>1.98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6.09</v>
      </c>
      <c r="J57" s="22">
        <f>ROUND('Calcul surface terriere'!J54, 2)</f>
        <v>1.23</v>
      </c>
      <c r="K57" s="22">
        <f>ROUND('Calcul surface terriere'!K54, 2)</f>
        <v>3.24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0.1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1.39</v>
      </c>
      <c r="T57" s="23">
        <f>ROUND('Calcul surface terriere'!T54, 1)</f>
        <v>39.9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17</v>
      </c>
      <c r="D58" s="24">
        <f>ROUND(100 * 'Calcul surface terriere'!D55,0)</f>
        <v>47</v>
      </c>
      <c r="E58" s="24">
        <f>ROUND(100 * 'Calcul surface terriere'!E55,0)</f>
        <v>0</v>
      </c>
      <c r="F58" s="24">
        <f>ROUND(100 * 'Calcul surface terriere'!F55,0)</f>
        <v>5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15</v>
      </c>
      <c r="J58" s="24">
        <f>ROUND(100 * 'Calcul surface terriere'!J55,0)</f>
        <v>3</v>
      </c>
      <c r="K58" s="24">
        <f>ROUND(100 * 'Calcul surface terriere'!K55,0)</f>
        <v>8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3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93.1</v>
      </c>
      <c r="D59" s="26">
        <f>ROUND('Calcul volume sur pied'!D53, 1)</f>
        <v>258.10000000000002</v>
      </c>
      <c r="E59" s="26">
        <f>ROUND('Calcul volume sur pied'!E53, 1)</f>
        <v>0</v>
      </c>
      <c r="F59" s="26">
        <f>ROUND('Calcul volume sur pied'!F53, 1)</f>
        <v>26.4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73.599999999999994</v>
      </c>
      <c r="J59" s="26">
        <f>ROUND('Calcul volume sur pied'!J53, 1)</f>
        <v>15.7</v>
      </c>
      <c r="K59" s="26">
        <f>ROUND('Calcul volume sur pied'!K53, 1)</f>
        <v>38.9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1.3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16.2</v>
      </c>
      <c r="T59" s="27">
        <f>ROUND('Calcul volume sur pied'!T53, 0)</f>
        <v>523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81.7</v>
      </c>
      <c r="D60" s="26">
        <f>ROUND('Calcul volume sur pied'!D54, 1)</f>
        <v>226.4</v>
      </c>
      <c r="E60" s="26">
        <f>ROUND('Calcul volume sur pied'!E54, 1)</f>
        <v>0</v>
      </c>
      <c r="F60" s="26">
        <f>ROUND('Calcul volume sur pied'!F54, 1)</f>
        <v>23.2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64.599999999999994</v>
      </c>
      <c r="J60" s="26">
        <f>ROUND('Calcul volume sur pied'!J54, 1)</f>
        <v>13.8</v>
      </c>
      <c r="K60" s="26">
        <f>ROUND('Calcul volume sur pied'!K54, 1)</f>
        <v>34.1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1.1000000000000001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14.2</v>
      </c>
      <c r="T60" s="27">
        <f>ROUND('Calcul volume sur pied'!T54, 0)</f>
        <v>459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18</v>
      </c>
      <c r="D61" s="24">
        <f>ROUND(100 * 'Calcul volume sur pied'!D55, 0)</f>
        <v>49</v>
      </c>
      <c r="E61" s="24">
        <f>ROUND(100 * 'Calcul volume sur pied'!E55, 0)</f>
        <v>0</v>
      </c>
      <c r="F61" s="24">
        <f>ROUND(100 * 'Calcul volume sur pied'!F55, 0)</f>
        <v>5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14</v>
      </c>
      <c r="J61" s="24">
        <f>ROUND(100 * 'Calcul volume sur pied'!J55, 0)</f>
        <v>3</v>
      </c>
      <c r="K61" s="24">
        <f>ROUND(100 * 'Calcul volume sur pied'!K55, 0)</f>
        <v>7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3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1.1399999999999999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Inventaire'!C11/$B$6</f>
        <v>9.6491228070175445</v>
      </c>
      <c r="D11" s="8">
        <f>'Protocole Inventaire'!D11/$B$6</f>
        <v>14.035087719298247</v>
      </c>
      <c r="E11" s="8">
        <f>'Protocole Inventaire'!E11/$B$6</f>
        <v>0</v>
      </c>
      <c r="F11" s="8">
        <f>'Protocole Inventaire'!F11/$B$6</f>
        <v>1.7543859649122808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20.17543859649123</v>
      </c>
      <c r="J11" s="8">
        <f>'Protocole Inventaire'!J11/$B$6</f>
        <v>0</v>
      </c>
      <c r="K11" s="8">
        <f>'Protocole Inventaire'!K11/$B$6</f>
        <v>10.526315789473685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11.403508771929825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Inventaire'!C12/$B$6</f>
        <v>6.1403508771929829</v>
      </c>
      <c r="D12" s="8">
        <f>'Protocole Inventaire'!D12/$B$6</f>
        <v>5.2631578947368425</v>
      </c>
      <c r="E12" s="8">
        <f>'Protocole Inventaire'!E12/$B$6</f>
        <v>0</v>
      </c>
      <c r="F12" s="8">
        <f>'Protocole Inventaire'!F12/$B$6</f>
        <v>0.87719298245614041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14.912280701754387</v>
      </c>
      <c r="J12" s="8">
        <f>'Protocole Inventaire'!J12/$B$6</f>
        <v>3.5087719298245617</v>
      </c>
      <c r="K12" s="8">
        <f>'Protocole Inventaire'!K12/$B$6</f>
        <v>4.3859649122807021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2.6315789473684212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Inventaire'!C13/$B$6</f>
        <v>4.3859649122807021</v>
      </c>
      <c r="D13" s="8">
        <f>'Protocole Inventaire'!D13/$B$6</f>
        <v>11.403508771929825</v>
      </c>
      <c r="E13" s="8">
        <f>'Protocole Inventaire'!E13/$B$6</f>
        <v>0</v>
      </c>
      <c r="F13" s="8">
        <f>'Protocole Inventaire'!F13/$B$6</f>
        <v>0.87719298245614041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13.157894736842106</v>
      </c>
      <c r="J13" s="8">
        <f>'Protocole Inventaire'!J13/$B$6</f>
        <v>3.5087719298245617</v>
      </c>
      <c r="K13" s="8">
        <f>'Protocole Inventaire'!K13/$B$6</f>
        <v>7.0175438596491233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6.1403508771929829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Inventaire'!C14/$B$6</f>
        <v>3.5087719298245617</v>
      </c>
      <c r="D14" s="8">
        <f>'Protocole Inventaire'!D14/$B$6</f>
        <v>11.403508771929825</v>
      </c>
      <c r="E14" s="8">
        <f>'Protocole Inventaire'!E14/$B$6</f>
        <v>0</v>
      </c>
      <c r="F14" s="8">
        <f>'Protocole Inventaire'!F14/$B$6</f>
        <v>1.7543859649122808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6.1403508771929829</v>
      </c>
      <c r="J14" s="8">
        <f>'Protocole Inventaire'!J14/$B$6</f>
        <v>0.87719298245614041</v>
      </c>
      <c r="K14" s="8">
        <f>'Protocole Inventaire'!K14/$B$6</f>
        <v>7.8947368421052637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Inventaire'!C15/$B$6</f>
        <v>2.6315789473684212</v>
      </c>
      <c r="D15" s="8">
        <f>'Protocole Inventaire'!D15/$B$6</f>
        <v>6.1403508771929829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7.8947368421052637</v>
      </c>
      <c r="J15" s="8">
        <f>'Protocole Inventaire'!J15/$B$6</f>
        <v>0.87719298245614041</v>
      </c>
      <c r="K15" s="8">
        <f>'Protocole Inventaire'!K15/$B$6</f>
        <v>2.6315789473684212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0.87719298245614041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Inventaire'!C16/$B$6</f>
        <v>6.1403508771929829</v>
      </c>
      <c r="D16" s="8">
        <f>'Protocole Inventaire'!D16/$B$6</f>
        <v>8.7719298245614041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7.8947368421052637</v>
      </c>
      <c r="J16" s="8">
        <f>'Protocole Inventaire'!J16/$B$6</f>
        <v>0.87719298245614041</v>
      </c>
      <c r="K16" s="8">
        <f>'Protocole Inventaire'!K16/$B$6</f>
        <v>7.8947368421052637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0.87719298245614041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0.87719298245614041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Inventaire'!C17/$B$6</f>
        <v>3.5087719298245617</v>
      </c>
      <c r="D17" s="8">
        <f>'Protocole Inventaire'!D17/$B$6</f>
        <v>4.3859649122807021</v>
      </c>
      <c r="E17" s="8">
        <f>'Protocole Inventaire'!E17/$B$6</f>
        <v>0</v>
      </c>
      <c r="F17" s="8">
        <f>'Protocole Inventaire'!F17/$B$6</f>
        <v>3.5087719298245617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5.2631578947368425</v>
      </c>
      <c r="J17" s="8">
        <f>'Protocole Inventaire'!J17/$B$6</f>
        <v>0</v>
      </c>
      <c r="K17" s="8">
        <f>'Protocole Inventaire'!K17/$B$6</f>
        <v>1.7543859649122808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0.87719298245614041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Inventaire'!C18/$B$6</f>
        <v>1.7543859649122808</v>
      </c>
      <c r="D18" s="8">
        <f>'Protocole Inventaire'!D18/$B$6</f>
        <v>9.6491228070175445</v>
      </c>
      <c r="E18" s="8">
        <f>'Protocole Inventaire'!E18/$B$6</f>
        <v>0</v>
      </c>
      <c r="F18" s="8">
        <f>'Protocole Inventaire'!F18/$B$6</f>
        <v>3.5087719298245617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6.1403508771929829</v>
      </c>
      <c r="J18" s="8">
        <f>'Protocole Inventaire'!J18/$B$6</f>
        <v>0</v>
      </c>
      <c r="K18" s="8">
        <f>'Protocole Inventaire'!K18/$B$6</f>
        <v>1.7543859649122808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0.87719298245614041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Inventaire'!C19/$B$6</f>
        <v>5.2631578947368425</v>
      </c>
      <c r="D19" s="8">
        <f>'Protocole Inventaire'!D19/$B$6</f>
        <v>13.157894736842106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2.6315789473684212</v>
      </c>
      <c r="J19" s="8">
        <f>'Protocole Inventaire'!J19/$B$6</f>
        <v>0.87719298245614041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Inventaire'!C20/$B$6</f>
        <v>4.3859649122807021</v>
      </c>
      <c r="D20" s="8">
        <f>'Protocole Inventaire'!D20/$B$6</f>
        <v>12.280701754385966</v>
      </c>
      <c r="E20" s="8">
        <f>'Protocole Inventaire'!E20/$B$6</f>
        <v>0</v>
      </c>
      <c r="F20" s="8">
        <f>'Protocole Inventaire'!F20/$B$6</f>
        <v>1.7543859649122808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0.87719298245614041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Inventaire'!C21/$B$6</f>
        <v>2.6315789473684212</v>
      </c>
      <c r="D21" s="8">
        <f>'Protocole Inventaire'!D21/$B$6</f>
        <v>11.403508771929825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0.87719298245614041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0.87719298245614041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0.87719298245614041</v>
      </c>
      <c r="D22" s="8">
        <f>'Protocole Inventaire'!D22/$B$6</f>
        <v>7.0175438596491233</v>
      </c>
      <c r="E22" s="8">
        <f>'Protocole Inventaire'!E22/$B$6</f>
        <v>0</v>
      </c>
      <c r="F22" s="8">
        <f>'Protocole Inventaire'!F22/$B$6</f>
        <v>0.87719298245614041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0.87719298245614041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Inventaire'!C23/$B$6</f>
        <v>2.6315789473684212</v>
      </c>
      <c r="D23" s="8">
        <f>'Protocole Inventaire'!D23/$B$6</f>
        <v>3.5087719298245617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Inventaire'!C24/$B$6</f>
        <v>0</v>
      </c>
      <c r="D24" s="8">
        <f>'Protocole Inventaire'!D24/$B$6</f>
        <v>1.7543859649122808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Inventaire'!C25/$B$6</f>
        <v>0.87719298245614041</v>
      </c>
      <c r="D25" s="8">
        <f>'Protocole Inventaire'!D25/$B$6</f>
        <v>1.7543859649122808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1.1399999999999999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Inventaire'!C11*($A11/200)^2*PI()</f>
        <v>0.27991590543485056</v>
      </c>
      <c r="D11" s="8">
        <f>'Protocole Inventaire'!D11*($A11/200)^2*PI()</f>
        <v>0.40715040790523715</v>
      </c>
      <c r="E11" s="8">
        <f>'Protocole Inventaire'!E11*($A11/200)^2*PI()</f>
        <v>0</v>
      </c>
      <c r="F11" s="8">
        <f>'Protocole Inventaire'!F11*($A11/200)^2*PI()</f>
        <v>5.0893800988154644E-2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0.5852787113637784</v>
      </c>
      <c r="J11" s="8">
        <f>'Protocole Inventaire'!J11*($A11/200)^2*PI()</f>
        <v>0</v>
      </c>
      <c r="K11" s="8">
        <f>'Protocole Inventaire'!K11*($A11/200)^2*PI()</f>
        <v>0.30536280592892789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0.33080970642300517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Inventaire'!C12*($A12/200)^2*PI()</f>
        <v>0.26609289775905548</v>
      </c>
      <c r="D12" s="8">
        <f>'Protocole Inventaire'!D12*($A12/200)^2*PI()</f>
        <v>0.22807962665061898</v>
      </c>
      <c r="E12" s="8">
        <f>'Protocole Inventaire'!E12*($A12/200)^2*PI()</f>
        <v>0</v>
      </c>
      <c r="F12" s="8">
        <f>'Protocole Inventaire'!F12*($A12/200)^2*PI()</f>
        <v>3.8013271108436497E-2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0.6462256088434204</v>
      </c>
      <c r="J12" s="8">
        <f>'Protocole Inventaire'!J12*($A12/200)^2*PI()</f>
        <v>0.15205308443374599</v>
      </c>
      <c r="K12" s="8">
        <f>'Protocole Inventaire'!K12*($A12/200)^2*PI()</f>
        <v>0.19006635554218249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0.11403981332530949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Inventaire'!C13*($A13/200)^2*PI()</f>
        <v>0.26546457922833755</v>
      </c>
      <c r="D13" s="8">
        <f>'Protocole Inventaire'!D13*($A13/200)^2*PI()</f>
        <v>0.69020790599367765</v>
      </c>
      <c r="E13" s="8">
        <f>'Protocole Inventaire'!E13*($A13/200)^2*PI()</f>
        <v>0</v>
      </c>
      <c r="F13" s="8">
        <f>'Protocole Inventaire'!F13*($A13/200)^2*PI()</f>
        <v>5.3092915845667513E-2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0.79639373768501254</v>
      </c>
      <c r="J13" s="8">
        <f>'Protocole Inventaire'!J13*($A13/200)^2*PI()</f>
        <v>0.21237166338267005</v>
      </c>
      <c r="K13" s="8">
        <f>'Protocole Inventaire'!K13*($A13/200)^2*PI()</f>
        <v>0.4247433267653401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0.3716504109196726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Inventaire'!C14*($A14/200)^2*PI()</f>
        <v>0.28274333882308139</v>
      </c>
      <c r="D14" s="8">
        <f>'Protocole Inventaire'!D14*($A14/200)^2*PI()</f>
        <v>0.9189158511750144</v>
      </c>
      <c r="E14" s="8">
        <f>'Protocole Inventaire'!E14*($A14/200)^2*PI()</f>
        <v>0</v>
      </c>
      <c r="F14" s="8">
        <f>'Protocole Inventaire'!F14*($A14/200)^2*PI()</f>
        <v>0.1413716694115407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0.49480084294039239</v>
      </c>
      <c r="J14" s="8">
        <f>'Protocole Inventaire'!J14*($A14/200)^2*PI()</f>
        <v>7.0685834705770348E-2</v>
      </c>
      <c r="K14" s="8">
        <f>'Protocole Inventaire'!K14*($A14/200)^2*PI()</f>
        <v>0.63617251235193306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Inventaire'!C15*($A15/200)^2*PI()</f>
        <v>0.27237608306623512</v>
      </c>
      <c r="D15" s="8">
        <f>'Protocole Inventaire'!D15*($A15/200)^2*PI()</f>
        <v>0.6355441938212153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0.8171282491987053</v>
      </c>
      <c r="J15" s="8">
        <f>'Protocole Inventaire'!J15*($A15/200)^2*PI()</f>
        <v>9.0792027688745044E-2</v>
      </c>
      <c r="K15" s="8">
        <f>'Protocole Inventaire'!K15*($A15/200)^2*PI()</f>
        <v>0.27237608306623512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9.0792027688745044E-2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Inventaire'!C16*($A16/200)^2*PI()</f>
        <v>0.7938804635621407</v>
      </c>
      <c r="D16" s="8">
        <f>'Protocole Inventaire'!D16*($A16/200)^2*PI()</f>
        <v>1.1341149479459154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1.0207034531513239</v>
      </c>
      <c r="J16" s="8">
        <f>'Protocole Inventaire'!J16*($A16/200)^2*PI()</f>
        <v>0.11341149479459153</v>
      </c>
      <c r="K16" s="8">
        <f>'Protocole Inventaire'!K16*($A16/200)^2*PI()</f>
        <v>1.0207034531513239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0.11341149479459153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0.11341149479459153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Inventaire'!C17*($A17/200)^2*PI()</f>
        <v>0.55417694409323948</v>
      </c>
      <c r="D17" s="8">
        <f>'Protocole Inventaire'!D17*($A17/200)^2*PI()</f>
        <v>0.69272118011654926</v>
      </c>
      <c r="E17" s="8">
        <f>'Protocole Inventaire'!E17*($A17/200)^2*PI()</f>
        <v>0</v>
      </c>
      <c r="F17" s="8">
        <f>'Protocole Inventaire'!F17*($A17/200)^2*PI()</f>
        <v>0.55417694409323948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0.83126541613985905</v>
      </c>
      <c r="J17" s="8">
        <f>'Protocole Inventaire'!J17*($A17/200)^2*PI()</f>
        <v>0</v>
      </c>
      <c r="K17" s="8">
        <f>'Protocole Inventaire'!K17*($A17/200)^2*PI()</f>
        <v>0.27708847204661974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0.13854423602330987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Inventaire'!C18*($A18/200)^2*PI()</f>
        <v>0.33238050274980013</v>
      </c>
      <c r="D18" s="8">
        <f>'Protocole Inventaire'!D18*($A18/200)^2*PI()</f>
        <v>1.828092765123901</v>
      </c>
      <c r="E18" s="8">
        <f>'Protocole Inventaire'!E18*($A18/200)^2*PI()</f>
        <v>0</v>
      </c>
      <c r="F18" s="8">
        <f>'Protocole Inventaire'!F18*($A18/200)^2*PI()</f>
        <v>0.66476100549960027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1.1633317596243005</v>
      </c>
      <c r="J18" s="8">
        <f>'Protocole Inventaire'!J18*($A18/200)^2*PI()</f>
        <v>0</v>
      </c>
      <c r="K18" s="8">
        <f>'Protocole Inventaire'!K18*($A18/200)^2*PI()</f>
        <v>0.33238050274980013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0.16619025137490007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Inventaire'!C19*($A19/200)^2*PI()</f>
        <v>1.1780972450961724</v>
      </c>
      <c r="D19" s="8">
        <f>'Protocole Inventaire'!D19*($A19/200)^2*PI()</f>
        <v>2.9452431127404308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0.58904862254808621</v>
      </c>
      <c r="J19" s="8">
        <f>'Protocole Inventaire'!J19*($A19/200)^2*PI()</f>
        <v>0.19634954084936207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Inventaire'!C20*($A20/200)^2*PI()</f>
        <v>1.1451105222334796</v>
      </c>
      <c r="D20" s="8">
        <f>'Protocole Inventaire'!D20*($A20/200)^2*PI()</f>
        <v>3.2063094622537434</v>
      </c>
      <c r="E20" s="8">
        <f>'Protocole Inventaire'!E20*($A20/200)^2*PI()</f>
        <v>0</v>
      </c>
      <c r="F20" s="8">
        <f>'Protocole Inventaire'!F20*($A20/200)^2*PI()</f>
        <v>0.45804420889339187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0.22902210444669593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Inventaire'!C21*($A21/200)^2*PI()</f>
        <v>0.79262382650070473</v>
      </c>
      <c r="D21" s="8">
        <f>'Protocole Inventaire'!D21*($A21/200)^2*PI()</f>
        <v>3.4347032481697206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0.26420794216690158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0.26420794216690158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0.30190705400997914</v>
      </c>
      <c r="D22" s="8">
        <f>'Protocole Inventaire'!D22*($A22/200)^2*PI()</f>
        <v>2.4152564320798331</v>
      </c>
      <c r="E22" s="8">
        <f>'Protocole Inventaire'!E22*($A22/200)^2*PI()</f>
        <v>0</v>
      </c>
      <c r="F22" s="8">
        <f>'Protocole Inventaire'!F22*($A22/200)^2*PI()</f>
        <v>0.30190705400997914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0.30190705400997914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Inventaire'!C23*($A23/200)^2*PI()</f>
        <v>1.0263583199277855</v>
      </c>
      <c r="D23" s="8">
        <f>'Protocole Inventaire'!D23*($A23/200)^2*PI()</f>
        <v>1.3684777599037141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Inventaire'!C24*($A24/200)^2*PI()</f>
        <v>0</v>
      </c>
      <c r="D24" s="8">
        <f>'Protocole Inventaire'!D24*($A24/200)^2*PI()</f>
        <v>0.76969020012949918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Inventaire'!C25*($A25/200)^2*PI()</f>
        <v>0.43008403427644265</v>
      </c>
      <c r="D25" s="8">
        <f>'Protocole Inventaire'!D25*($A25/200)^2*PI()</f>
        <v>0.8601680685528853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7.9212117167613059</v>
      </c>
      <c r="D53">
        <f t="shared" ref="D53:S53" si="0">SUM(D9:D51)</f>
        <v>21.534675162561957</v>
      </c>
      <c r="E53">
        <f t="shared" si="0"/>
        <v>0</v>
      </c>
      <c r="F53">
        <f t="shared" si="0"/>
        <v>2.2622608698500102</v>
      </c>
      <c r="G53">
        <f t="shared" si="0"/>
        <v>0</v>
      </c>
      <c r="H53">
        <f t="shared" si="0"/>
        <v>0</v>
      </c>
      <c r="I53">
        <f t="shared" si="0"/>
        <v>6.9441764014948779</v>
      </c>
      <c r="J53">
        <f t="shared" si="0"/>
        <v>1.4017786420317657</v>
      </c>
      <c r="K53">
        <f t="shared" si="0"/>
        <v>3.6879156160490583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0.11341149479459153</v>
      </c>
      <c r="Q53">
        <f t="shared" si="0"/>
        <v>0</v>
      </c>
      <c r="R53">
        <f t="shared" si="0"/>
        <v>0</v>
      </c>
      <c r="S53">
        <f t="shared" si="0"/>
        <v>1.589645882716435</v>
      </c>
      <c r="T53">
        <f>SUM(C53:S53)</f>
        <v>45.455075786259997</v>
      </c>
    </row>
    <row r="54" spans="1:20" x14ac:dyDescent="0.25">
      <c r="A54" t="s">
        <v>49</v>
      </c>
      <c r="B54" t="s">
        <v>30</v>
      </c>
      <c r="C54">
        <f>C53/$B$6</f>
        <v>6.9484313304923742</v>
      </c>
      <c r="D54">
        <f t="shared" ref="D54:S54" si="1">D53/$B$6</f>
        <v>18.890065932071895</v>
      </c>
      <c r="E54">
        <f t="shared" si="1"/>
        <v>0</v>
      </c>
      <c r="F54">
        <f t="shared" si="1"/>
        <v>1.9844393595175529</v>
      </c>
      <c r="G54">
        <f t="shared" si="1"/>
        <v>0</v>
      </c>
      <c r="H54">
        <f t="shared" si="1"/>
        <v>0</v>
      </c>
      <c r="I54">
        <f t="shared" si="1"/>
        <v>6.0913828083288406</v>
      </c>
      <c r="J54">
        <f t="shared" si="1"/>
        <v>1.229630387747163</v>
      </c>
      <c r="K54">
        <f t="shared" si="1"/>
        <v>3.2350136982886477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9.9483767363676798E-2</v>
      </c>
      <c r="Q54">
        <f t="shared" si="1"/>
        <v>0</v>
      </c>
      <c r="R54">
        <f t="shared" si="1"/>
        <v>0</v>
      </c>
      <c r="S54">
        <f t="shared" si="1"/>
        <v>1.3944262129091536</v>
      </c>
      <c r="T54">
        <f>SUM(C54:S54)</f>
        <v>39.872873496719301</v>
      </c>
    </row>
    <row r="55" spans="1:20" x14ac:dyDescent="0.25">
      <c r="A55" t="s">
        <v>49</v>
      </c>
      <c r="B55" t="s">
        <v>50</v>
      </c>
      <c r="C55">
        <f>C54/$T54</f>
        <v>0.17426462457149181</v>
      </c>
      <c r="D55">
        <f t="shared" ref="D55:S55" si="2">D54/$T54</f>
        <v>0.47375732610859234</v>
      </c>
      <c r="E55">
        <f t="shared" si="2"/>
        <v>0</v>
      </c>
      <c r="F55">
        <f t="shared" si="2"/>
        <v>4.9769158465111138E-2</v>
      </c>
      <c r="G55">
        <f t="shared" si="2"/>
        <v>0</v>
      </c>
      <c r="H55">
        <f t="shared" si="2"/>
        <v>0</v>
      </c>
      <c r="I55">
        <f t="shared" si="2"/>
        <v>0.15277009841866634</v>
      </c>
      <c r="J55">
        <f t="shared" si="2"/>
        <v>3.0838770319584211E-2</v>
      </c>
      <c r="K55">
        <f t="shared" si="2"/>
        <v>8.1133196947915515E-2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2.4950237752958092E-3</v>
      </c>
      <c r="Q55">
        <f t="shared" si="2"/>
        <v>0</v>
      </c>
      <c r="R55">
        <f t="shared" si="2"/>
        <v>0</v>
      </c>
      <c r="S55">
        <f t="shared" si="2"/>
        <v>3.4971801393342911E-2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1.1399999999999999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Inventaire'!C11*$B11</f>
        <v>2.2000000000000002</v>
      </c>
      <c r="D11" s="8">
        <f>'Protocole Inventaire'!D11*$B11</f>
        <v>3.2</v>
      </c>
      <c r="E11" s="8">
        <f>'Protocole Inventaire'!E11*$B11</f>
        <v>0</v>
      </c>
      <c r="F11" s="8">
        <f>'Protocole Inventaire'!F11*$B11</f>
        <v>0.4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4.6000000000000005</v>
      </c>
      <c r="J11" s="8">
        <f>'Protocole Inventaire'!J11*$B11</f>
        <v>0</v>
      </c>
      <c r="K11" s="8">
        <f>'Protocole Inventaire'!K11*$B11</f>
        <v>2.4000000000000004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2.6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Inventaire'!C12*$B12</f>
        <v>2.1</v>
      </c>
      <c r="D12" s="8">
        <f>'Protocole Inventaire'!D12*$B12</f>
        <v>1.7999999999999998</v>
      </c>
      <c r="E12" s="8">
        <f>'Protocole Inventaire'!E12*$B12</f>
        <v>0</v>
      </c>
      <c r="F12" s="8">
        <f>'Protocole Inventaire'!F12*$B12</f>
        <v>0.3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5.0999999999999996</v>
      </c>
      <c r="J12" s="8">
        <f>'Protocole Inventaire'!J12*$B12</f>
        <v>1.2</v>
      </c>
      <c r="K12" s="8">
        <f>'Protocole Inventaire'!K12*$B12</f>
        <v>1.5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0.89999999999999991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Inventaire'!C13*$B13</f>
        <v>2.5</v>
      </c>
      <c r="D13" s="8">
        <f>'Protocole Inventaire'!D13*$B13</f>
        <v>6.5</v>
      </c>
      <c r="E13" s="8">
        <f>'Protocole Inventaire'!E13*$B13</f>
        <v>0</v>
      </c>
      <c r="F13" s="8">
        <f>'Protocole Inventaire'!F13*$B13</f>
        <v>0.5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7.5</v>
      </c>
      <c r="J13" s="8">
        <f>'Protocole Inventaire'!J13*$B13</f>
        <v>2</v>
      </c>
      <c r="K13" s="8">
        <f>'Protocole Inventaire'!K13*$B13</f>
        <v>4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3.5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Inventaire'!C14*$B14</f>
        <v>2.8</v>
      </c>
      <c r="D14" s="8">
        <f>'Protocole Inventaire'!D14*$B14</f>
        <v>9.1</v>
      </c>
      <c r="E14" s="8">
        <f>'Protocole Inventaire'!E14*$B14</f>
        <v>0</v>
      </c>
      <c r="F14" s="8">
        <f>'Protocole Inventaire'!F14*$B14</f>
        <v>1.4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4.8999999999999995</v>
      </c>
      <c r="J14" s="8">
        <f>'Protocole Inventaire'!J14*$B14</f>
        <v>0.7</v>
      </c>
      <c r="K14" s="8">
        <f>'Protocole Inventaire'!K14*$B14</f>
        <v>6.3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Inventaire'!C15*$B15</f>
        <v>3</v>
      </c>
      <c r="D15" s="8">
        <f>'Protocole Inventaire'!D15*$B15</f>
        <v>7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9</v>
      </c>
      <c r="J15" s="8">
        <f>'Protocole Inventaire'!J15*$B15</f>
        <v>1</v>
      </c>
      <c r="K15" s="8">
        <f>'Protocole Inventaire'!K15*$B15</f>
        <v>3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1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Inventaire'!C16*$B16</f>
        <v>9.1</v>
      </c>
      <c r="D16" s="8">
        <f>'Protocole Inventaire'!D16*$B16</f>
        <v>13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11.700000000000001</v>
      </c>
      <c r="J16" s="8">
        <f>'Protocole Inventaire'!J16*$B16</f>
        <v>1.3</v>
      </c>
      <c r="K16" s="8">
        <f>'Protocole Inventaire'!K16*$B16</f>
        <v>11.700000000000001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1.3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1.3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Inventaire'!C17*$B17</f>
        <v>6.4</v>
      </c>
      <c r="D17" s="8">
        <f>'Protocole Inventaire'!D17*$B17</f>
        <v>8</v>
      </c>
      <c r="E17" s="8">
        <f>'Protocole Inventaire'!E17*$B17</f>
        <v>0</v>
      </c>
      <c r="F17" s="8">
        <f>'Protocole Inventaire'!F17*$B17</f>
        <v>6.4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9.6000000000000014</v>
      </c>
      <c r="J17" s="8">
        <f>'Protocole Inventaire'!J17*$B17</f>
        <v>0</v>
      </c>
      <c r="K17" s="8">
        <f>'Protocole Inventaire'!K17*$B17</f>
        <v>3.2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1.6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Inventaire'!C18*$B18</f>
        <v>4</v>
      </c>
      <c r="D18" s="8">
        <f>'Protocole Inventaire'!D18*$B18</f>
        <v>22</v>
      </c>
      <c r="E18" s="8">
        <f>'Protocole Inventaire'!E18*$B18</f>
        <v>0</v>
      </c>
      <c r="F18" s="8">
        <f>'Protocole Inventaire'!F18*$B18</f>
        <v>8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14</v>
      </c>
      <c r="J18" s="8">
        <f>'Protocole Inventaire'!J18*$B18</f>
        <v>0</v>
      </c>
      <c r="K18" s="8">
        <f>'Protocole Inventaire'!K18*$B18</f>
        <v>4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2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Inventaire'!C19*$B19</f>
        <v>14.399999999999999</v>
      </c>
      <c r="D19" s="8">
        <f>'Protocole Inventaire'!D19*$B19</f>
        <v>36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7.1999999999999993</v>
      </c>
      <c r="J19" s="8">
        <f>'Protocole Inventaire'!J19*$B19</f>
        <v>2.4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Inventaire'!C20*$B20</f>
        <v>14</v>
      </c>
      <c r="D20" s="8">
        <f>'Protocole Inventaire'!D20*$B20</f>
        <v>39.199999999999996</v>
      </c>
      <c r="E20" s="8">
        <f>'Protocole Inventaire'!E20*$B20</f>
        <v>0</v>
      </c>
      <c r="F20" s="8">
        <f>'Protocole Inventaire'!F20*$B20</f>
        <v>5.6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2.8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Inventaire'!C21*$B21</f>
        <v>9.8999999999999986</v>
      </c>
      <c r="D21" s="8">
        <f>'Protocole Inventaire'!D21*$B21</f>
        <v>42.9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3.3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3.3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3.8</v>
      </c>
      <c r="D22" s="8">
        <f>'Protocole Inventaire'!D22*$B22</f>
        <v>30.4</v>
      </c>
      <c r="E22" s="8">
        <f>'Protocole Inventaire'!E22*$B22</f>
        <v>0</v>
      </c>
      <c r="F22" s="8">
        <f>'Protocole Inventaire'!F22*$B22</f>
        <v>3.8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3.8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Inventaire'!C23*$B23</f>
        <v>13.200000000000001</v>
      </c>
      <c r="D23" s="8">
        <f>'Protocole Inventaire'!D23*$B23</f>
        <v>17.600000000000001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Inventaire'!C24*$B24</f>
        <v>0</v>
      </c>
      <c r="D24" s="8">
        <f>'Protocole Inventaire'!D24*$B24</f>
        <v>10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Inventaire'!C25*$B25</f>
        <v>5.7</v>
      </c>
      <c r="D25" s="8">
        <f>'Protocole Inventaire'!D25*$B25</f>
        <v>11.4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93.100000000000009</v>
      </c>
      <c r="D53">
        <f t="shared" ref="D53:S53" si="0">SUM(D9:D51)</f>
        <v>258.09999999999997</v>
      </c>
      <c r="E53">
        <f t="shared" si="0"/>
        <v>0</v>
      </c>
      <c r="F53">
        <f t="shared" si="0"/>
        <v>26.400000000000002</v>
      </c>
      <c r="G53">
        <f t="shared" si="0"/>
        <v>0</v>
      </c>
      <c r="H53">
        <f t="shared" si="0"/>
        <v>0</v>
      </c>
      <c r="I53">
        <f t="shared" si="0"/>
        <v>73.600000000000009</v>
      </c>
      <c r="J53">
        <f t="shared" si="0"/>
        <v>15.7</v>
      </c>
      <c r="K53">
        <f t="shared" si="0"/>
        <v>38.9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1.3</v>
      </c>
      <c r="Q53">
        <f t="shared" si="0"/>
        <v>0</v>
      </c>
      <c r="R53">
        <f t="shared" si="0"/>
        <v>0</v>
      </c>
      <c r="S53">
        <f t="shared" si="0"/>
        <v>16.2</v>
      </c>
      <c r="T53">
        <f>SUM(C53:S53)</f>
        <v>523.29999999999995</v>
      </c>
    </row>
    <row r="54" spans="1:20" x14ac:dyDescent="0.25">
      <c r="A54" t="s">
        <v>53</v>
      </c>
      <c r="B54" t="s">
        <v>30</v>
      </c>
      <c r="C54">
        <f>C53/$B$6</f>
        <v>81.666666666666686</v>
      </c>
      <c r="D54">
        <f t="shared" ref="D54:S54" si="1">D53/$B$6</f>
        <v>226.40350877192981</v>
      </c>
      <c r="E54">
        <f t="shared" si="1"/>
        <v>0</v>
      </c>
      <c r="F54">
        <f t="shared" si="1"/>
        <v>23.15789473684211</v>
      </c>
      <c r="G54">
        <f t="shared" si="1"/>
        <v>0</v>
      </c>
      <c r="H54">
        <f t="shared" si="1"/>
        <v>0</v>
      </c>
      <c r="I54">
        <f t="shared" si="1"/>
        <v>64.561403508771946</v>
      </c>
      <c r="J54">
        <f t="shared" si="1"/>
        <v>13.771929824561404</v>
      </c>
      <c r="K54">
        <f t="shared" si="1"/>
        <v>34.122807017543863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1.1403508771929827</v>
      </c>
      <c r="Q54">
        <f t="shared" si="1"/>
        <v>0</v>
      </c>
      <c r="R54">
        <f t="shared" si="1"/>
        <v>0</v>
      </c>
      <c r="S54">
        <f t="shared" si="1"/>
        <v>14.210526315789474</v>
      </c>
      <c r="T54">
        <f>SUM(C54:S54)</f>
        <v>459.0350877192983</v>
      </c>
    </row>
    <row r="55" spans="1:20" x14ac:dyDescent="0.25">
      <c r="A55" t="s">
        <v>53</v>
      </c>
      <c r="B55" t="s">
        <v>50</v>
      </c>
      <c r="C55">
        <f>C54/$T54</f>
        <v>0.17790942098222817</v>
      </c>
      <c r="D55">
        <f t="shared" ref="D55:S55" si="2">D54/$T54</f>
        <v>0.49321612841582257</v>
      </c>
      <c r="E55">
        <f t="shared" si="2"/>
        <v>0</v>
      </c>
      <c r="F55">
        <f t="shared" si="2"/>
        <v>5.0449073189375124E-2</v>
      </c>
      <c r="G55">
        <f t="shared" si="2"/>
        <v>0</v>
      </c>
      <c r="H55">
        <f t="shared" si="2"/>
        <v>0</v>
      </c>
      <c r="I55">
        <f t="shared" si="2"/>
        <v>0.14064590101280339</v>
      </c>
      <c r="J55">
        <f t="shared" si="2"/>
        <v>3.0001910949742021E-2</v>
      </c>
      <c r="K55">
        <f t="shared" si="2"/>
        <v>7.4335944964647432E-2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2.4842346646283204E-3</v>
      </c>
      <c r="Q55">
        <f t="shared" si="2"/>
        <v>0</v>
      </c>
      <c r="R55">
        <f t="shared" si="2"/>
        <v>0</v>
      </c>
      <c r="S55">
        <f t="shared" si="2"/>
        <v>3.0957385820752911E-2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Maire Gilles</cp:lastModifiedBy>
  <dcterms:created xsi:type="dcterms:W3CDTF">2022-03-10T11:48:40Z</dcterms:created>
  <dcterms:modified xsi:type="dcterms:W3CDTF">2025-01-17T13:45:02Z</dcterms:modified>
</cp:coreProperties>
</file>