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8 - Schattdorf_Lattenwald\"/>
    </mc:Choice>
  </mc:AlternateContent>
  <xr:revisionPtr revIDLastSave="0" documentId="8_{3BBEFBFF-E60A-487D-90AB-4AB14AF83D76}" xr6:coauthVersionLast="47" xr6:coauthVersionMax="47" xr10:uidLastSave="{00000000-0000-0000-0000-000000000000}"/>
  <bookViews>
    <workbookView xWindow="34080" yWindow="3270" windowWidth="17445" windowHeight="15345" tabRatio="938" activeTab="3"/>
  </bookViews>
  <sheets>
    <sheet name="Form1" sheetId="37" r:id="rId1"/>
    <sheet name="Form2" sheetId="15" r:id="rId2"/>
    <sheet name="Form 2 Rück" sheetId="38" r:id="rId3"/>
    <sheet name="Form 3" sheetId="39" r:id="rId4"/>
    <sheet name="Form 4" sheetId="40" r:id="rId5"/>
    <sheet name="Form 5" sheetId="41" r:id="rId6"/>
    <sheet name="Nachkluppierung" sheetId="42" r:id="rId7"/>
    <sheet name="Anzeichnung" sheetId="43" r:id="rId8"/>
    <sheet name="Naturgefahr" sheetId="14" state="hidden" r:id="rId9"/>
    <sheet name="Minimalprofil" sheetId="16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3" l="1"/>
  <c r="M7" i="43"/>
  <c r="G7" i="43"/>
  <c r="I7" i="43"/>
  <c r="I28" i="43"/>
  <c r="K7" i="43"/>
  <c r="L7" i="43"/>
  <c r="E8" i="43"/>
  <c r="G8" i="43"/>
  <c r="I8" i="43"/>
  <c r="M8" i="43"/>
  <c r="K8" i="43"/>
  <c r="L8" i="43"/>
  <c r="E9" i="43"/>
  <c r="M9" i="43"/>
  <c r="G9" i="43"/>
  <c r="I9" i="43"/>
  <c r="K9" i="43"/>
  <c r="L9" i="43"/>
  <c r="E10" i="43"/>
  <c r="G10" i="43"/>
  <c r="I10" i="43"/>
  <c r="M10" i="43"/>
  <c r="K10" i="43"/>
  <c r="L10" i="43"/>
  <c r="E11" i="43"/>
  <c r="M11" i="43"/>
  <c r="G11" i="43"/>
  <c r="I11" i="43"/>
  <c r="K11" i="43"/>
  <c r="L11" i="43"/>
  <c r="E12" i="43"/>
  <c r="G12" i="43"/>
  <c r="I12" i="43"/>
  <c r="M12" i="43"/>
  <c r="K12" i="43"/>
  <c r="L12" i="43"/>
  <c r="E13" i="43"/>
  <c r="M13" i="43"/>
  <c r="G13" i="43"/>
  <c r="I13" i="43"/>
  <c r="K13" i="43"/>
  <c r="L13" i="43"/>
  <c r="E14" i="43"/>
  <c r="G14" i="43"/>
  <c r="I14" i="43"/>
  <c r="M14" i="43"/>
  <c r="K14" i="43"/>
  <c r="L14" i="43"/>
  <c r="E15" i="43"/>
  <c r="M15" i="43"/>
  <c r="G15" i="43"/>
  <c r="I15" i="43"/>
  <c r="K15" i="43"/>
  <c r="L15" i="43"/>
  <c r="E16" i="43"/>
  <c r="G16" i="43"/>
  <c r="I16" i="43"/>
  <c r="M16" i="43"/>
  <c r="K16" i="43"/>
  <c r="L16" i="43"/>
  <c r="E17" i="43"/>
  <c r="M17" i="43"/>
  <c r="G17" i="43"/>
  <c r="I17" i="43"/>
  <c r="K17" i="43"/>
  <c r="L17" i="43"/>
  <c r="E18" i="43"/>
  <c r="G18" i="43"/>
  <c r="I18" i="43"/>
  <c r="M18" i="43"/>
  <c r="K18" i="43"/>
  <c r="L18" i="43"/>
  <c r="E19" i="43"/>
  <c r="M19" i="43"/>
  <c r="G19" i="43"/>
  <c r="I19" i="43"/>
  <c r="K19" i="43"/>
  <c r="L19" i="43"/>
  <c r="E20" i="43"/>
  <c r="G20" i="43"/>
  <c r="I20" i="43"/>
  <c r="M20" i="43"/>
  <c r="K20" i="43"/>
  <c r="L20" i="43"/>
  <c r="E21" i="43"/>
  <c r="M21" i="43"/>
  <c r="G21" i="43"/>
  <c r="I21" i="43"/>
  <c r="K21" i="43"/>
  <c r="L21" i="43"/>
  <c r="E22" i="43"/>
  <c r="G22" i="43"/>
  <c r="I22" i="43"/>
  <c r="M22" i="43"/>
  <c r="K22" i="43"/>
  <c r="L22" i="43"/>
  <c r="E23" i="43"/>
  <c r="M23" i="43"/>
  <c r="G23" i="43"/>
  <c r="I23" i="43"/>
  <c r="K23" i="43"/>
  <c r="L23" i="43"/>
  <c r="E24" i="43"/>
  <c r="G24" i="43"/>
  <c r="I24" i="43"/>
  <c r="M24" i="43"/>
  <c r="K24" i="43"/>
  <c r="L24" i="43"/>
  <c r="E25" i="43"/>
  <c r="M25" i="43"/>
  <c r="G25" i="43"/>
  <c r="I25" i="43"/>
  <c r="K25" i="43"/>
  <c r="L25" i="43"/>
  <c r="E26" i="43"/>
  <c r="G26" i="43"/>
  <c r="I26" i="43"/>
  <c r="M26" i="43"/>
  <c r="K26" i="43"/>
  <c r="L26" i="43"/>
  <c r="D28" i="43"/>
  <c r="D30" i="43"/>
  <c r="F28" i="43"/>
  <c r="G28" i="43"/>
  <c r="H28" i="43"/>
  <c r="J28" i="43"/>
  <c r="J30" i="43"/>
  <c r="K28" i="43"/>
  <c r="M28" i="43" s="1"/>
  <c r="E32" i="43" s="1"/>
  <c r="L28" i="43"/>
  <c r="L30" i="43"/>
  <c r="H30" i="43"/>
  <c r="E7" i="42"/>
  <c r="M7" i="42"/>
  <c r="G7" i="42"/>
  <c r="I7" i="42"/>
  <c r="I28" i="42"/>
  <c r="K7" i="42"/>
  <c r="L7" i="42"/>
  <c r="E8" i="42"/>
  <c r="G8" i="42"/>
  <c r="I8" i="42"/>
  <c r="M8" i="42"/>
  <c r="K8" i="42"/>
  <c r="L8" i="42"/>
  <c r="E9" i="42"/>
  <c r="M9" i="42"/>
  <c r="G9" i="42"/>
  <c r="I9" i="42"/>
  <c r="K9" i="42"/>
  <c r="L9" i="42"/>
  <c r="E10" i="42"/>
  <c r="G10" i="42"/>
  <c r="I10" i="42"/>
  <c r="M10" i="42"/>
  <c r="K10" i="42"/>
  <c r="L10" i="42"/>
  <c r="E11" i="42"/>
  <c r="M11" i="42"/>
  <c r="G11" i="42"/>
  <c r="I11" i="42"/>
  <c r="K11" i="42"/>
  <c r="L11" i="42"/>
  <c r="E12" i="42"/>
  <c r="G12" i="42"/>
  <c r="I12" i="42"/>
  <c r="M12" i="42"/>
  <c r="K12" i="42"/>
  <c r="L12" i="42"/>
  <c r="E13" i="42"/>
  <c r="M13" i="42"/>
  <c r="G13" i="42"/>
  <c r="I13" i="42"/>
  <c r="K13" i="42"/>
  <c r="L13" i="42"/>
  <c r="E14" i="42"/>
  <c r="G14" i="42"/>
  <c r="I14" i="42"/>
  <c r="M14" i="42"/>
  <c r="K14" i="42"/>
  <c r="L14" i="42"/>
  <c r="E15" i="42"/>
  <c r="M15" i="42"/>
  <c r="G15" i="42"/>
  <c r="I15" i="42"/>
  <c r="K15" i="42"/>
  <c r="L15" i="42"/>
  <c r="E16" i="42"/>
  <c r="G16" i="42"/>
  <c r="I16" i="42"/>
  <c r="M16" i="42"/>
  <c r="K16" i="42"/>
  <c r="L16" i="42"/>
  <c r="E17" i="42"/>
  <c r="M17" i="42"/>
  <c r="G17" i="42"/>
  <c r="I17" i="42"/>
  <c r="K17" i="42"/>
  <c r="L17" i="42"/>
  <c r="E18" i="42"/>
  <c r="G18" i="42"/>
  <c r="I18" i="42"/>
  <c r="M18" i="42"/>
  <c r="K18" i="42"/>
  <c r="L18" i="42"/>
  <c r="E19" i="42"/>
  <c r="M19" i="42"/>
  <c r="G19" i="42"/>
  <c r="I19" i="42"/>
  <c r="K19" i="42"/>
  <c r="L19" i="42"/>
  <c r="E20" i="42"/>
  <c r="G20" i="42"/>
  <c r="I20" i="42"/>
  <c r="M20" i="42"/>
  <c r="K20" i="42"/>
  <c r="L20" i="42"/>
  <c r="E21" i="42"/>
  <c r="M21" i="42"/>
  <c r="G21" i="42"/>
  <c r="I21" i="42"/>
  <c r="K21" i="42"/>
  <c r="L21" i="42"/>
  <c r="E22" i="42"/>
  <c r="G22" i="42"/>
  <c r="I22" i="42"/>
  <c r="M22" i="42"/>
  <c r="K22" i="42"/>
  <c r="L22" i="42"/>
  <c r="E23" i="42"/>
  <c r="M23" i="42"/>
  <c r="G23" i="42"/>
  <c r="I23" i="42"/>
  <c r="K23" i="42"/>
  <c r="L23" i="42"/>
  <c r="E24" i="42"/>
  <c r="G24" i="42"/>
  <c r="I24" i="42"/>
  <c r="M24" i="42"/>
  <c r="K24" i="42"/>
  <c r="L24" i="42"/>
  <c r="E25" i="42"/>
  <c r="M25" i="42"/>
  <c r="G25" i="42"/>
  <c r="I25" i="42"/>
  <c r="K25" i="42"/>
  <c r="L25" i="42"/>
  <c r="E26" i="42"/>
  <c r="G26" i="42"/>
  <c r="I26" i="42"/>
  <c r="M26" i="42"/>
  <c r="K26" i="42"/>
  <c r="L26" i="42"/>
  <c r="D28" i="42"/>
  <c r="F28" i="42"/>
  <c r="G28" i="42"/>
  <c r="H28" i="42"/>
  <c r="J28" i="42"/>
  <c r="K28" i="42"/>
  <c r="L28" i="42"/>
  <c r="H30" i="42" s="1"/>
  <c r="L30" i="42"/>
  <c r="H2" i="15"/>
  <c r="B2" i="15"/>
  <c r="T6" i="40"/>
  <c r="E1" i="38"/>
  <c r="C2" i="38"/>
  <c r="E3" i="38"/>
  <c r="D2" i="39"/>
  <c r="J2" i="39"/>
  <c r="L2" i="39"/>
  <c r="Q2" i="39"/>
  <c r="B2" i="40"/>
  <c r="I2" i="40"/>
  <c r="M2" i="40"/>
  <c r="O2" i="40"/>
  <c r="R2" i="40"/>
  <c r="T5" i="40"/>
  <c r="T12" i="40"/>
  <c r="T7" i="40"/>
  <c r="T8" i="40"/>
  <c r="T9" i="40"/>
  <c r="T10" i="40"/>
  <c r="T11" i="40"/>
  <c r="B2" i="41"/>
  <c r="B3" i="41"/>
  <c r="C42" i="15"/>
  <c r="C36" i="15"/>
  <c r="C30" i="15"/>
  <c r="C24" i="15"/>
  <c r="C18" i="15"/>
  <c r="C12" i="15"/>
  <c r="S5" i="15"/>
  <c r="S6" i="15"/>
  <c r="C25" i="15"/>
  <c r="C52" i="15"/>
  <c r="C34" i="15"/>
  <c r="C21" i="15"/>
  <c r="F30" i="43"/>
  <c r="E28" i="42"/>
  <c r="M28" i="42" s="1"/>
  <c r="E32" i="42" s="1"/>
  <c r="E28" i="43"/>
  <c r="F30" i="42" l="1"/>
  <c r="J30" i="42"/>
  <c r="D30" i="42"/>
</calcChain>
</file>

<file path=xl/sharedStrings.xml><?xml version="1.0" encoding="utf-8"?>
<sst xmlns="http://schemas.openxmlformats.org/spreadsheetml/2006/main" count="1109" uniqueCount="651">
  <si>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</si>
  <si>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</si>
  <si>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</si>
  <si>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</si>
  <si>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</si>
  <si>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</si>
  <si>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</si>
  <si>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</si>
  <si>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</si>
  <si>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</si>
  <si>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</si>
  <si>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</si>
  <si>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</si>
  <si>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</si>
  <si>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</si>
  <si>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</si>
  <si>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</si>
  <si>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</si>
  <si>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</si>
  <si>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</si>
  <si>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</si>
  <si>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</si>
  <si>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</si>
  <si>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</si>
  <si>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</si>
  <si>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</si>
  <si>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</si>
  <si>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</si>
  <si>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</si>
  <si>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</si>
  <si>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</si>
  <si>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</si>
  <si>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</si>
  <si>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</si>
  <si>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</si>
  <si>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</si>
  <si>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</si>
  <si>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</si>
  <si>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</si>
  <si>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</si>
  <si>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</si>
  <si>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</si>
  <si>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</si>
  <si>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</si>
  <si>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</si>
  <si>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</si>
  <si>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</si>
  <si>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</si>
  <si>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</si>
  <si>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</si>
  <si>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</si>
  <si>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</si>
  <si>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</si>
  <si>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</si>
  <si>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</si>
  <si>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</si>
  <si>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</si>
  <si>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Lattenwald, Schattdorf</t>
  </si>
  <si>
    <t>Hochwasser
Lawinen</t>
  </si>
  <si>
    <t>Hochstauden Tannen-Fichtenwald</t>
  </si>
  <si>
    <t>Labilen Fichtenbestand verjüngen und Tanne fördern</t>
  </si>
  <si>
    <t>188'970 / 693'860</t>
  </si>
  <si>
    <t>Ta 10%
Fi 90%</t>
  </si>
  <si>
    <t>Ta begünstigen mittels Schlitzwahl</t>
  </si>
  <si>
    <t>Verjüngung einleiten</t>
  </si>
  <si>
    <t>einzel - Kleinkollektive
DG 0.8
Lückengr. 10m
Stammzahl 700 - 800 Stk. Pro ha</t>
  </si>
  <si>
    <t>Kronenlänge &lt; 1/2 Baumlänge
Schlankheitsgrad 60
Verankerung gut</t>
  </si>
  <si>
    <t>Stabilitätsdurchforstung (Achtung wegen Windwurf</t>
  </si>
  <si>
    <t>genügend (v.a. auf Moderholz)
Veg. Konkurrenz gross (Hochstauden) in Lücken und bei Auflichtung</t>
  </si>
  <si>
    <t>Verjüngungschlitze (2 pro Fläche)</t>
  </si>
  <si>
    <t>auf 1/10 der Fläche</t>
  </si>
  <si>
    <t>nur vereinzelt (&lt; 1/10 der Fläche) Tanne fast nichts</t>
  </si>
  <si>
    <t>Ansamung auf 20% der Fläche (Fi, Ta, VoBe)</t>
  </si>
  <si>
    <t>Rüsten und liegenlassen</t>
  </si>
  <si>
    <t>m3</t>
  </si>
  <si>
    <t>Entrinden</t>
  </si>
  <si>
    <t>Holzerei und Seilen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</si>
  <si>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</si>
  <si>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</si>
  <si>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Fotostandort:</t>
  </si>
  <si>
    <t>Da aktuell kein Anwuchs vorhanden ist, ist damit zu rechnen, dass innerhalb der 10 Jahre bis zur Wirkungsanalyse kein Aufwuchs vorhanden sein wird.</t>
  </si>
  <si>
    <t>keine Angabe
(siehe Erläuterungen)</t>
  </si>
  <si>
    <t>sind mit einem Eisenpfahl markiert.</t>
  </si>
  <si>
    <t xml:space="preserve">Es sind 2 Fotostandorte eingerichtet. Beim ersten Standort wurden 2 Fotos (1,2), beim zweiten Standort eines (3) gemacht. Beide Standorte </t>
  </si>
  <si>
    <t>Fotorichtungen:</t>
  </si>
  <si>
    <t>Foto 1: Az 260</t>
  </si>
  <si>
    <t>Foto 2: Az 310</t>
  </si>
  <si>
    <t>Foto 3: Az 70</t>
  </si>
  <si>
    <t>Baumholz I - II</t>
  </si>
  <si>
    <t>Kontrolle + Fotos</t>
  </si>
  <si>
    <t>WF</t>
  </si>
  <si>
    <t>jährlich</t>
  </si>
  <si>
    <t>Förster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</si>
  <si>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</si>
  <si>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</si>
  <si>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</si>
  <si>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</si>
  <si>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</si>
  <si>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</si>
  <si>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</si>
  <si>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</si>
  <si>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</si>
  <si>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</si>
  <si>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</si>
  <si>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</si>
  <si>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</si>
  <si>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</si>
  <si>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</si>
  <si>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</si>
  <si>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</si>
  <si>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</si>
  <si>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</si>
  <si>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</si>
  <si>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</si>
  <si>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</si>
  <si>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</si>
  <si>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</si>
  <si>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</si>
  <si>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</si>
  <si>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</si>
  <si>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</si>
  <si>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Weiserfläche Lattenwald (Nr. 18)</t>
  </si>
  <si>
    <t>Anzeichnung</t>
  </si>
  <si>
    <t xml:space="preserve"> = 38 Stk./Fläche</t>
  </si>
  <si>
    <t xml:space="preserve"> = 33.10 fm/Fläche</t>
  </si>
  <si>
    <t xml:space="preserve"> = 66.20 fm/ha</t>
  </si>
  <si>
    <t xml:space="preserve"> = 76 Stk./ha</t>
  </si>
  <si>
    <t>Vollkluppierung</t>
  </si>
  <si>
    <t>(Nachkluppierung)</t>
  </si>
  <si>
    <t xml:space="preserve"> = 314 Stk./Fläche</t>
  </si>
  <si>
    <t xml:space="preserve"> = 628 Stk./ha</t>
  </si>
  <si>
    <t xml:space="preserve"> = 361.70 fm/Fläche</t>
  </si>
  <si>
    <t xml:space="preserve"> = 723.40 fm/ha</t>
  </si>
  <si>
    <t>Vorrat: 723 fm/ha
Holzanfall: 66 fm/ha (10%)</t>
  </si>
  <si>
    <t>Aufwand: 145 Fr./fm; Ertrag (alle Sortimente): 62 Fr./fm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</si>
  <si>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</si>
  <si>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</si>
  <si>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</si>
  <si>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</si>
  <si>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</si>
  <si>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</si>
  <si>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</si>
  <si>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</si>
  <si>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</si>
  <si>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</si>
  <si>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</si>
  <si>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</si>
  <si>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</si>
  <si>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</si>
  <si>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Gemeinde / Ort: </t>
  </si>
  <si>
    <t xml:space="preserve"> Weiserfl. Nr.:</t>
  </si>
  <si>
    <t>Fläche (ha):</t>
  </si>
  <si>
    <t>BearbeiterIn:</t>
  </si>
  <si>
    <t xml:space="preserve">Koordinaten: 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</si>
  <si>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</si>
  <si>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</si>
  <si>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</si>
  <si>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</si>
  <si>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</si>
  <si>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</si>
  <si>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</si>
  <si>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</si>
  <si>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</si>
  <si>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</si>
  <si>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</si>
  <si>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</si>
  <si>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</si>
  <si>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</si>
  <si>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</si>
  <si>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</si>
  <si>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</si>
  <si>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</si>
  <si>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</si>
  <si>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</si>
  <si>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</si>
  <si>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</si>
  <si>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</si>
  <si>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</si>
  <si>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</si>
  <si>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</si>
  <si>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</si>
  <si>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</si>
  <si>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t>Entwicklungsstufe/Strukturtyp: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</si>
  <si>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</si>
  <si>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</si>
  <si>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</si>
  <si>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</si>
  <si>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</si>
  <si>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</si>
  <si>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</si>
  <si>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</si>
  <si>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</si>
  <si>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</si>
  <si>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</si>
  <si>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</si>
  <si>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</si>
  <si>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</si>
  <si>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</si>
  <si>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</si>
  <si>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</si>
  <si>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</si>
  <si>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</si>
  <si>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</si>
  <si>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</si>
  <si>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</si>
  <si>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</si>
  <si>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</si>
  <si>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</si>
  <si>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</si>
  <si>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</si>
  <si>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</si>
  <si>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</si>
  <si>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</si>
  <si>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</si>
  <si>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</si>
  <si>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</si>
  <si>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</si>
  <si>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</si>
  <si>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</si>
  <si>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</si>
  <si>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</si>
  <si>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</si>
  <si>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</si>
  <si>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</si>
  <si>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</si>
  <si>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</si>
  <si>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</si>
  <si>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</si>
  <si>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</si>
  <si>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t>Bemerkungen: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</si>
  <si>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</si>
  <si>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</si>
  <si>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</rPr>
      <t xml:space="preserve">              </t>
    </r>
  </si>
  <si>
    <r>
      <t xml:space="preserve">Deckung in </t>
    </r>
    <r>
      <rPr>
        <b/>
        <sz val="10"/>
        <rFont val="Palatino Linotype"/>
        <family val="1"/>
      </rPr>
      <t>⅟₁₀</t>
    </r>
  </si>
  <si>
    <r>
      <t>Anzeichnungsprotokoll beigelegt</t>
    </r>
    <r>
      <rPr>
        <sz val="10"/>
        <rFont val="Arial"/>
        <family val="2"/>
      </rPr>
      <t xml:space="preserve">          </t>
    </r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</si>
  <si>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</si>
  <si>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</si>
  <si>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</si>
  <si>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</si>
  <si>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</si>
  <si>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</si>
  <si>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X</t>
  </si>
  <si>
    <t>keine Massnahmen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</si>
  <si>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</si>
  <si>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</si>
  <si>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</si>
  <si>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</si>
  <si>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</si>
  <si>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</si>
  <si>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</si>
  <si>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</si>
  <si>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</si>
  <si>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</si>
  <si>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</si>
  <si>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</si>
  <si>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</si>
  <si>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</si>
  <si>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</si>
  <si>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</si>
  <si>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</si>
  <si>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</si>
  <si>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</si>
  <si>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</si>
  <si>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</si>
  <si>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</si>
  <si>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</si>
  <si>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</si>
  <si>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</si>
  <si>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</si>
  <si>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</si>
  <si>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</si>
  <si>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</si>
  <si>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</si>
  <si>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</si>
  <si>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</si>
  <si>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</si>
  <si>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</si>
  <si>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</si>
  <si>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</si>
  <si>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</si>
  <si>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</si>
  <si>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</si>
  <si>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</si>
  <si>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</si>
  <si>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</si>
  <si>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</si>
  <si>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</si>
  <si>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</si>
  <si>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</si>
  <si>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</si>
  <si>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</si>
  <si>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</si>
  <si>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</si>
  <si>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</si>
  <si>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</si>
  <si>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</si>
  <si>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</si>
  <si>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</si>
  <si>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</si>
  <si>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</si>
  <si>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</si>
  <si>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</si>
  <si>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</si>
  <si>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 xml:space="preserve"> sehr schlecht  minimal     ideal 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</si>
  <si>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</si>
  <si>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</si>
  <si>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</si>
  <si>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</si>
  <si>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</si>
  <si>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</si>
  <si>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</si>
  <si>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</si>
  <si>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</si>
  <si>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</si>
  <si>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</si>
  <si>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</si>
  <si>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</si>
  <si>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</si>
  <si>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</si>
  <si>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</si>
  <si>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</si>
  <si>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</si>
  <si>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</si>
  <si>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</si>
  <si>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</si>
  <si>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</si>
  <si>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</si>
  <si>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</si>
  <si>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</si>
  <si>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</si>
  <si>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</si>
  <si>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</si>
  <si>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</si>
  <si>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</si>
  <si>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</si>
  <si>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</si>
  <si>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</si>
  <si>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</si>
  <si>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</si>
  <si>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</si>
  <si>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</si>
  <si>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</si>
  <si>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</si>
  <si>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</si>
  <si>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</si>
  <si>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</si>
  <si>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</si>
  <si>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</si>
  <si>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</si>
  <si>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</si>
  <si>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</si>
  <si>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</si>
  <si>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</si>
  <si>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</si>
  <si>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</si>
  <si>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</si>
  <si>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</si>
  <si>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</si>
  <si>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</si>
  <si>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</si>
  <si>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</si>
  <si>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</si>
  <si>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</si>
  <si>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</si>
  <si>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</si>
  <si>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</si>
  <si>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</si>
  <si>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</si>
  <si>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</si>
  <si>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</si>
  <si>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</si>
  <si>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</si>
  <si>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</si>
  <si>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</si>
  <si>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</si>
  <si>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</si>
  <si>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</si>
  <si>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</si>
  <si>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</si>
  <si>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</si>
  <si>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</si>
  <si>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</si>
  <si>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</si>
  <si>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</si>
  <si>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</si>
  <si>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</si>
  <si>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</si>
  <si>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</si>
  <si>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</si>
  <si>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</si>
  <si>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</si>
  <si>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</si>
  <si>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</si>
  <si>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</si>
  <si>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</si>
  <si>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</si>
  <si>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</si>
  <si>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</si>
  <si>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</si>
  <si>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</si>
  <si>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</si>
  <si>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</si>
  <si>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Käferbefall</t>
  </si>
  <si>
    <t>Moderholz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</si>
  <si>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</si>
  <si>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</si>
  <si>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</si>
  <si>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</si>
  <si>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</si>
  <si>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</si>
  <si>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</si>
  <si>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</si>
  <si>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</si>
  <si>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</si>
  <si>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</si>
  <si>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</si>
  <si>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</si>
  <si>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</si>
  <si>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</si>
  <si>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</si>
  <si>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</si>
  <si>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</si>
  <si>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</si>
  <si>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</si>
  <si>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</si>
  <si>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</si>
  <si>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</si>
  <si>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</si>
  <si>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</si>
  <si>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</si>
  <si>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</si>
  <si>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</si>
  <si>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</si>
  <si>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</si>
  <si>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</si>
  <si>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</si>
  <si>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</si>
  <si>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</si>
  <si>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</si>
  <si>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</si>
  <si>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</si>
  <si>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</si>
  <si>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</si>
  <si>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</si>
  <si>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</si>
  <si>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</si>
  <si>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</si>
  <si>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</si>
  <si>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</si>
  <si>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</si>
  <si>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 xml:space="preserve">früher Weidgang, bis Waldweidausscheidung kam; 
grösste Teil Naturverjüngung;
</t>
  </si>
  <si>
    <t>effektiv angefallene Holzmenge: 41 fm (Lichtschacht)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</si>
  <si>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</si>
  <si>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</si>
  <si>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</si>
  <si>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</si>
  <si>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</si>
  <si>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</si>
  <si>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</si>
  <si>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</si>
  <si>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</si>
  <si>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</si>
  <si>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</si>
  <si>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</si>
  <si>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</si>
  <si>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</si>
  <si>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</si>
  <si>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</si>
  <si>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</si>
  <si>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</si>
  <si>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</si>
  <si>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</si>
  <si>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</si>
  <si>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</si>
  <si>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</si>
  <si>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</si>
  <si>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</si>
  <si>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</si>
  <si>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</si>
  <si>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</si>
  <si>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</si>
  <si>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</si>
  <si>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</si>
  <si>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</si>
  <si>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</si>
  <si>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</si>
  <si>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</si>
  <si>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</si>
  <si>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</si>
  <si>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Annen B., Gamma H.</t>
  </si>
  <si>
    <t>Gamma Hubert</t>
  </si>
  <si>
    <t>Ta 20 %
Fi 80%</t>
  </si>
  <si>
    <t xml:space="preserve">2-schichtig, v.a Unterschicht vorhanden;
BHD-Streuung beibehalten,
30% mit BHD &gt; 40 cm </t>
  </si>
  <si>
    <t>spätestens: 2016</t>
  </si>
  <si>
    <t>DG &gt; 0.7;
Lückengrösse &lt; 15 m
Stammzahl 500-550 Stk./ha</t>
  </si>
  <si>
    <t>Kronenlänge 1/3
Schlankheitsgrad 60</t>
  </si>
  <si>
    <t>Vegetationskonkurrenz 
&lt; 1/3;
min. 15 m3 Moderholz vorhanden</t>
  </si>
  <si>
    <t>einschichtig
BHD Streuung mittel</t>
  </si>
  <si>
    <t>geworfenenes Holz liegen lassen</t>
  </si>
  <si>
    <t>x</t>
  </si>
  <si>
    <t>Ansamung von Ta und etwas VoBe, insgesamt spärlich</t>
  </si>
  <si>
    <t>Aufwuchs:</t>
  </si>
  <si>
    <t>2001 - 2010</t>
  </si>
  <si>
    <t xml:space="preserve">Durch Wildverbiss und wenig Licht aufgrund des dichten Bestandes ist sehr wenig Verjüngung vorhanden. </t>
  </si>
  <si>
    <t>Lawinen;
Schneedruck;
Wildverbiss;
Steinschlag</t>
  </si>
  <si>
    <t xml:space="preserve">Verbissener Jungwuchs; 
Steinschlagschäden an den Stämmen
</t>
  </si>
  <si>
    <t>Moose und Farne</t>
  </si>
  <si>
    <t>Grauer Alpendost</t>
  </si>
  <si>
    <t>Alpenmilchlattich</t>
  </si>
  <si>
    <t>Bodenoberfläche ist durch vorwiegend durch Moose und Farne bedeckt. An manchen Stellen liegen Steine, welche auf Steinschlagaktivität hinweisen.</t>
  </si>
  <si>
    <t xml:space="preserve">Durch den Eingriff hat sich die Bodenvegetation sowie die Verjüngung gut entwickelt. </t>
  </si>
  <si>
    <t xml:space="preserve">Ausserhalb der Lichtung befindet sich die Unterschicht jedoch im gleichen Zustand </t>
  </si>
  <si>
    <t>wie vor dem Eingriff.</t>
  </si>
  <si>
    <t>Schattdorf</t>
  </si>
  <si>
    <t>Tarif: 3</t>
  </si>
  <si>
    <t>Stufe</t>
  </si>
  <si>
    <t>Tarif fm</t>
  </si>
  <si>
    <t>fm</t>
  </si>
  <si>
    <t xml:space="preserve">
Stz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</si>
  <si>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</si>
  <si>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</si>
  <si>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</si>
  <si>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</si>
  <si>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</si>
  <si>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</si>
  <si>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</si>
  <si>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r>
      <t>Ah</t>
    </r>
    <r>
      <rPr>
        <sz val="10"/>
        <rFont val="Arial"/>
      </rPr>
      <t xml:space="preserve">
Stz</t>
    </r>
  </si>
  <si>
    <t xml:space="preserve">Im Winter 2006 wurde der Holzschlag ausgeführt. Das Holz wurde per Helikopter </t>
  </si>
  <si>
    <t xml:space="preserve">gerückt. Im Winter 2008/2009 wurden etwa 3 m3 geworfen, welche aus der Fläche 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</si>
  <si>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</si>
  <si>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</si>
  <si>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</si>
  <si>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</si>
  <si>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</si>
  <si>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</si>
  <si>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</si>
  <si>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</si>
  <si>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</si>
  <si>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</si>
  <si>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</si>
  <si>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</si>
  <si>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</si>
  <si>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</si>
  <si>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</si>
  <si>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</si>
  <si>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</si>
  <si>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</si>
  <si>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</si>
  <si>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</si>
  <si>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</si>
  <si>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</si>
  <si>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</si>
  <si>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</si>
  <si>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</si>
  <si>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</si>
  <si>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</si>
  <si>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</si>
  <si>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</si>
  <si>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</si>
  <si>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</si>
  <si>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</si>
  <si>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</si>
  <si>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</si>
  <si>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</si>
  <si>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</si>
  <si>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</si>
  <si>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</si>
  <si>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</si>
  <si>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</si>
  <si>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</si>
  <si>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</si>
  <si>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</si>
  <si>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</si>
  <si>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</si>
  <si>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</si>
  <si>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</si>
  <si>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</si>
  <si>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</si>
  <si>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</si>
  <si>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</si>
  <si>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</si>
  <si>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</si>
  <si>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</si>
  <si>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</si>
  <si>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</si>
  <si>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</si>
  <si>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</si>
  <si>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Jahresprotokoll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</si>
  <si>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</si>
  <si>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</si>
  <si>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</si>
  <si>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</si>
  <si>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</si>
  <si>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</si>
  <si>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</si>
  <si>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</si>
  <si>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</si>
  <si>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</si>
  <si>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</si>
  <si>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</si>
  <si>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</si>
  <si>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</si>
  <si>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</si>
  <si>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</si>
  <si>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</si>
  <si>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</si>
  <si>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</si>
  <si>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</si>
  <si>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</si>
  <si>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</si>
  <si>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</si>
  <si>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</si>
  <si>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</si>
  <si>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</si>
  <si>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</si>
  <si>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</si>
  <si>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</si>
  <si>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</si>
  <si>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</si>
  <si>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</si>
  <si>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</si>
  <si>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</si>
  <si>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 xml:space="preserve">entfernt wurden. 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</si>
  <si>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</si>
  <si>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</si>
  <si>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</si>
  <si>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</si>
  <si>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</si>
  <si>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</si>
  <si>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</si>
  <si>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</si>
  <si>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</si>
  <si>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</si>
  <si>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</si>
  <si>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</si>
  <si>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</si>
  <si>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</si>
  <si>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</si>
  <si>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</si>
  <si>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BearbeiterIn:                   H. Gamma, J. Zappe, B. Annen</t>
  </si>
  <si>
    <t>Zustand 1
Jahr 2001</t>
  </si>
  <si>
    <t>Etappenziele
Jahr 2011</t>
  </si>
  <si>
    <t>Zustand 2 
Jahr 2020</t>
  </si>
  <si>
    <t>Ta 40 - 90 %
Fi 10 - 60 %
Vb Samenb.
in basenreichen Ausbildungen:
BAh, WEr, evt. Es
Samenb. - 20 %</t>
  </si>
  <si>
    <t>Genügend entwicklungsfähige Bäume in mind. 2 verschiedenen Ø-Klassen pro ha</t>
  </si>
  <si>
    <t>Einzelbäume (Ta) sowie Rotten
oder Kleinkollektive (Fi)
DG dauernd ≥ 50 %, minimale Anforderung aufgrund des Standortstyps erfüllt</t>
  </si>
  <si>
    <t>Kronenlänge min. ½
Schlankheitsgrad &lt; 80
Lotrechte Stämme mit guter Verankerung, nur vereinzelt starke Hänger</t>
  </si>
  <si>
    <t>Alle 15 m (50 Stellen /ha) Moderholz oder erhöhte Kl'Stao mit Vb-Wäldchen vorhanden
Fläche mit starker Vegetationskonkurrenz &lt; ½</t>
  </si>
  <si>
    <t>Bei Deckungsgrad &lt; 0,6 mindestens 10 Ta pro a (im Ø alle 3 m), in Lücken Fi und Vb vorhanden</t>
  </si>
  <si>
    <t>Pro ha mind. 30 Verjüngungsansätze (im Ø alle 19 m) oder Deckungsgrad mind. 4 %; Mischung zielgerecht</t>
  </si>
  <si>
    <t>Ta 20 %
Fi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</si>
</sst>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"/>
    <numFmt numFmtId="197" formatCode="dd/\ mmmm\ yyyy"/>
  </numFmts>
  <fonts count="51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</font>
    <font>
      <sz val="8"/>
      <color indexed="10"/>
      <name val="Arial (W1)"/>
      <family val="2"/>
    </font>
    <font>
      <sz val="8"/>
      <color indexed="10"/>
      <name val="Arial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</font>
    <font>
      <sz val="8"/>
      <name val="Tahoma"/>
      <family val="2"/>
    </font>
    <font>
      <sz val="8"/>
      <name val="Arial (W1)"/>
      <family val="2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60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16" fillId="0" borderId="0" xfId="0" applyFont="1"/>
    <xf numFmtId="0" fontId="33" fillId="0" borderId="0" xfId="0" applyFont="1"/>
    <xf numFmtId="0" fontId="33" fillId="0" borderId="0" xfId="0" quotePrefix="1" applyFont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1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1" fillId="0" borderId="25" xfId="1" applyFont="1" applyBorder="1" applyAlignment="1"/>
    <xf numFmtId="0" fontId="41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1" fillId="0" borderId="26" xfId="1" applyFont="1" applyBorder="1" applyProtection="1"/>
    <xf numFmtId="0" fontId="41" fillId="0" borderId="27" xfId="1" applyFont="1" applyBorder="1" applyProtection="1"/>
    <xf numFmtId="0" fontId="41" fillId="0" borderId="27" xfId="1" applyFont="1" applyBorder="1" applyAlignment="1" applyProtection="1"/>
    <xf numFmtId="0" fontId="41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1" fillId="0" borderId="30" xfId="1" applyFont="1" applyBorder="1" applyProtection="1"/>
    <xf numFmtId="0" fontId="41" fillId="0" borderId="31" xfId="1" applyFont="1" applyBorder="1" applyProtection="1"/>
    <xf numFmtId="0" fontId="41" fillId="0" borderId="31" xfId="1" applyFont="1" applyBorder="1" applyAlignment="1" applyProtection="1">
      <alignment horizontal="left"/>
    </xf>
    <xf numFmtId="0" fontId="41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1" fillId="0" borderId="33" xfId="1" applyFont="1" applyBorder="1" applyAlignment="1" applyProtection="1">
      <alignment vertical="center"/>
    </xf>
    <xf numFmtId="0" fontId="41" fillId="0" borderId="34" xfId="1" applyFont="1" applyBorder="1" applyAlignment="1" applyProtection="1">
      <alignment horizontal="left" vertical="center"/>
    </xf>
    <xf numFmtId="0" fontId="41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41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0" xfId="1" applyFont="1" applyBorder="1" applyAlignment="1" applyProtection="1">
      <alignment vertical="center"/>
    </xf>
    <xf numFmtId="0" fontId="6" fillId="0" borderId="41" xfId="1" applyBorder="1" applyProtection="1"/>
    <xf numFmtId="0" fontId="6" fillId="0" borderId="41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2" xfId="1" applyBorder="1" applyProtection="1"/>
    <xf numFmtId="0" fontId="9" fillId="0" borderId="43" xfId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4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5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1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1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1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83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1" fillId="0" borderId="22" xfId="1" applyFont="1" applyBorder="1" applyAlignment="1" applyProtection="1">
      <alignment vertical="center"/>
    </xf>
    <xf numFmtId="0" fontId="41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6" xfId="1" applyFont="1" applyBorder="1" applyAlignment="1" applyProtection="1">
      <alignment horizontal="center" vertical="center"/>
      <protection locked="0"/>
    </xf>
    <xf numFmtId="4" fontId="20" fillId="0" borderId="47" xfId="1" applyNumberFormat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0" fontId="20" fillId="0" borderId="49" xfId="1" applyFont="1" applyBorder="1" applyAlignment="1" applyProtection="1">
      <alignment horizontal="center" vertical="center"/>
      <protection locked="0"/>
    </xf>
    <xf numFmtId="4" fontId="20" fillId="0" borderId="49" xfId="1" applyNumberFormat="1" applyFont="1" applyBorder="1" applyAlignment="1" applyProtection="1">
      <alignment horizontal="center" vertical="center"/>
      <protection locked="0"/>
    </xf>
    <xf numFmtId="3" fontId="20" fillId="0" borderId="50" xfId="1" applyNumberFormat="1" applyFont="1" applyBorder="1" applyAlignment="1" applyProtection="1">
      <alignment horizontal="center" vertical="center"/>
    </xf>
    <xf numFmtId="0" fontId="20" fillId="0" borderId="51" xfId="1" applyFont="1" applyBorder="1" applyAlignment="1" applyProtection="1">
      <alignment horizontal="center" vertical="center"/>
      <protection locked="0"/>
    </xf>
    <xf numFmtId="4" fontId="20" fillId="0" borderId="51" xfId="1" applyNumberFormat="1" applyFont="1" applyBorder="1" applyAlignment="1" applyProtection="1">
      <alignment horizontal="center" vertical="center"/>
      <protection locked="0"/>
    </xf>
    <xf numFmtId="3" fontId="20" fillId="0" borderId="52" xfId="1" applyNumberFormat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vertical="center"/>
    </xf>
    <xf numFmtId="3" fontId="23" fillId="0" borderId="53" xfId="1" applyNumberFormat="1" applyFont="1" applyBorder="1" applyAlignment="1" applyProtection="1">
      <alignment horizontal="center" vertical="center"/>
    </xf>
    <xf numFmtId="0" fontId="41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1" fillId="0" borderId="0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horizontal="center" vertical="center"/>
    </xf>
    <xf numFmtId="0" fontId="6" fillId="0" borderId="54" xfId="1" applyBorder="1" applyAlignment="1" applyProtection="1">
      <alignment horizontal="right" vertical="center"/>
    </xf>
    <xf numFmtId="0" fontId="41" fillId="0" borderId="22" xfId="1" applyFont="1" applyBorder="1" applyAlignment="1" applyProtection="1">
      <alignment horizontal="left" vertical="center"/>
    </xf>
    <xf numFmtId="0" fontId="6" fillId="0" borderId="55" xfId="1" applyBorder="1" applyAlignment="1" applyProtection="1">
      <alignment vertical="center"/>
    </xf>
    <xf numFmtId="0" fontId="6" fillId="0" borderId="56" xfId="1" applyBorder="1" applyAlignment="1" applyProtection="1">
      <alignment vertical="center"/>
    </xf>
    <xf numFmtId="0" fontId="20" fillId="0" borderId="56" xfId="1" applyFont="1" applyBorder="1" applyAlignment="1" applyProtection="1">
      <alignment horizontal="center" vertical="center"/>
      <protection locked="0"/>
    </xf>
    <xf numFmtId="0" fontId="6" fillId="0" borderId="57" xfId="1" applyBorder="1" applyAlignment="1" applyProtection="1">
      <alignment horizontal="left" vertical="center"/>
    </xf>
    <xf numFmtId="0" fontId="6" fillId="0" borderId="58" xfId="1" applyBorder="1" applyAlignment="1" applyProtection="1">
      <alignment horizontal="left" vertical="center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vertical="center"/>
      <protection locked="0"/>
    </xf>
    <xf numFmtId="0" fontId="6" fillId="0" borderId="59" xfId="1" applyBorder="1" applyAlignment="1" applyProtection="1">
      <alignment horizontal="left" vertical="center"/>
    </xf>
    <xf numFmtId="0" fontId="6" fillId="0" borderId="60" xfId="1" applyBorder="1" applyAlignment="1" applyProtection="1">
      <alignment horizontal="left" vertical="center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vertical="center"/>
      <protection locked="0"/>
    </xf>
    <xf numFmtId="0" fontId="41" fillId="0" borderId="17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vertical="center"/>
    </xf>
    <xf numFmtId="0" fontId="41" fillId="0" borderId="27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horizontal="left" vertical="center"/>
    </xf>
    <xf numFmtId="0" fontId="41" fillId="0" borderId="61" xfId="1" applyFont="1" applyBorder="1" applyAlignment="1" applyProtection="1">
      <alignment vertical="center"/>
    </xf>
    <xf numFmtId="0" fontId="41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24" xfId="1" applyBorder="1" applyAlignment="1">
      <alignment horizontal="left"/>
    </xf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21" xfId="1" applyFont="1" applyBorder="1" applyAlignment="1" applyProtection="1">
      <alignment vertical="center"/>
    </xf>
    <xf numFmtId="0" fontId="7" fillId="0" borderId="62" xfId="1" applyFont="1" applyBorder="1" applyAlignment="1" applyProtection="1">
      <alignment vertical="center"/>
    </xf>
    <xf numFmtId="0" fontId="8" fillId="0" borderId="62" xfId="1" applyFont="1" applyBorder="1" applyAlignment="1">
      <alignment horizontal="left" vertical="center"/>
    </xf>
    <xf numFmtId="0" fontId="8" fillId="0" borderId="62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2" xfId="1" applyFont="1" applyBorder="1" applyAlignment="1"/>
    <xf numFmtId="0" fontId="46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2" xfId="1" applyFont="1" applyBorder="1" applyAlignment="1"/>
    <xf numFmtId="0" fontId="8" fillId="0" borderId="62" xfId="1" applyFont="1" applyBorder="1"/>
    <xf numFmtId="0" fontId="8" fillId="0" borderId="62" xfId="1" applyFont="1" applyBorder="1" applyAlignment="1">
      <alignment vertical="top"/>
    </xf>
    <xf numFmtId="0" fontId="23" fillId="0" borderId="62" xfId="1" applyFont="1" applyBorder="1" applyAlignment="1"/>
    <xf numFmtId="0" fontId="47" fillId="0" borderId="62" xfId="1" applyFont="1" applyBorder="1" applyAlignment="1">
      <alignment horizontal="left" vertical="center"/>
    </xf>
    <xf numFmtId="0" fontId="6" fillId="0" borderId="20" xfId="1" applyFont="1" applyBorder="1" applyAlignment="1" applyProtection="1">
      <alignment vertical="center"/>
      <protection locked="0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63" xfId="1" applyFont="1" applyBorder="1" applyAlignment="1" applyProtection="1">
      <alignment horizontal="left" vertical="center"/>
      <protection locked="0"/>
    </xf>
    <xf numFmtId="0" fontId="20" fillId="0" borderId="64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vertical="center"/>
    </xf>
    <xf numFmtId="3" fontId="20" fillId="0" borderId="12" xfId="1" applyNumberFormat="1" applyFont="1" applyBorder="1" applyAlignment="1" applyProtection="1">
      <alignment horizontal="center" vertical="center"/>
    </xf>
    <xf numFmtId="0" fontId="6" fillId="4" borderId="0" xfId="2" applyFill="1" applyBorder="1"/>
    <xf numFmtId="0" fontId="6" fillId="0" borderId="0" xfId="2"/>
    <xf numFmtId="0" fontId="7" fillId="4" borderId="65" xfId="2" applyFont="1" applyFill="1" applyBorder="1"/>
    <xf numFmtId="0" fontId="6" fillId="4" borderId="31" xfId="2" applyFill="1" applyBorder="1"/>
    <xf numFmtId="0" fontId="49" fillId="4" borderId="31" xfId="2" applyFont="1" applyFill="1" applyBorder="1"/>
    <xf numFmtId="0" fontId="6" fillId="4" borderId="66" xfId="2" applyFill="1" applyBorder="1"/>
    <xf numFmtId="0" fontId="6" fillId="0" borderId="0" xfId="2" applyBorder="1"/>
    <xf numFmtId="0" fontId="6" fillId="4" borderId="65" xfId="2" applyFont="1" applyFill="1" applyBorder="1"/>
    <xf numFmtId="0" fontId="6" fillId="4" borderId="31" xfId="2" applyFont="1" applyFill="1" applyBorder="1"/>
    <xf numFmtId="0" fontId="6" fillId="4" borderId="65" xfId="2" applyFill="1" applyBorder="1"/>
    <xf numFmtId="0" fontId="9" fillId="4" borderId="31" xfId="2" applyFont="1" applyFill="1" applyBorder="1"/>
    <xf numFmtId="0" fontId="11" fillId="4" borderId="0" xfId="2" applyFont="1" applyFill="1" applyBorder="1"/>
    <xf numFmtId="0" fontId="9" fillId="4" borderId="65" xfId="2" applyFont="1" applyFill="1" applyBorder="1"/>
    <xf numFmtId="0" fontId="9" fillId="4" borderId="66" xfId="2" applyFont="1" applyFill="1" applyBorder="1"/>
    <xf numFmtId="0" fontId="11" fillId="0" borderId="0" xfId="2" applyFont="1" applyBorder="1"/>
    <xf numFmtId="0" fontId="11" fillId="0" borderId="0" xfId="2" applyFont="1"/>
    <xf numFmtId="0" fontId="6" fillId="4" borderId="1" xfId="2" applyFill="1" applyBorder="1" applyAlignment="1">
      <alignment textRotation="90"/>
    </xf>
    <xf numFmtId="0" fontId="6" fillId="4" borderId="67" xfId="2" applyFill="1" applyBorder="1" applyAlignment="1">
      <alignment textRotation="90"/>
    </xf>
    <xf numFmtId="0" fontId="50" fillId="4" borderId="67" xfId="2" applyFont="1" applyFill="1" applyBorder="1" applyAlignment="1">
      <alignment wrapText="1"/>
    </xf>
    <xf numFmtId="0" fontId="6" fillId="4" borderId="67" xfId="2" applyFill="1" applyBorder="1"/>
    <xf numFmtId="0" fontId="6" fillId="4" borderId="67" xfId="2" applyFont="1" applyFill="1" applyBorder="1" applyAlignment="1">
      <alignment wrapText="1"/>
    </xf>
    <xf numFmtId="0" fontId="6" fillId="4" borderId="1" xfId="2" applyFill="1" applyBorder="1" applyAlignment="1">
      <alignment wrapText="1"/>
    </xf>
    <xf numFmtId="0" fontId="6" fillId="4" borderId="16" xfId="2" applyFill="1" applyBorder="1"/>
    <xf numFmtId="2" fontId="6" fillId="4" borderId="0" xfId="2" applyNumberFormat="1" applyFill="1" applyBorder="1"/>
    <xf numFmtId="0" fontId="6" fillId="4" borderId="16" xfId="2" applyFill="1" applyBorder="1" applyAlignment="1">
      <alignment horizontal="right"/>
    </xf>
    <xf numFmtId="2" fontId="6" fillId="4" borderId="68" xfId="2" applyNumberFormat="1" applyFill="1" applyBorder="1"/>
    <xf numFmtId="2" fontId="6" fillId="4" borderId="68" xfId="2" applyNumberFormat="1" applyFill="1" applyBorder="1" applyAlignment="1">
      <alignment horizontal="right"/>
    </xf>
    <xf numFmtId="2" fontId="6" fillId="4" borderId="0" xfId="2" applyNumberFormat="1" applyFill="1" applyBorder="1" applyAlignment="1">
      <alignment horizontal="right"/>
    </xf>
    <xf numFmtId="0" fontId="6" fillId="4" borderId="69" xfId="2" applyFill="1" applyBorder="1" applyAlignment="1">
      <alignment horizontal="right"/>
    </xf>
    <xf numFmtId="2" fontId="6" fillId="4" borderId="69" xfId="2" applyNumberFormat="1" applyFill="1" applyBorder="1" applyAlignment="1">
      <alignment horizontal="right"/>
    </xf>
    <xf numFmtId="0" fontId="6" fillId="4" borderId="13" xfId="2" applyFill="1" applyBorder="1"/>
    <xf numFmtId="0" fontId="6" fillId="4" borderId="54" xfId="2" applyFill="1" applyBorder="1"/>
    <xf numFmtId="0" fontId="6" fillId="4" borderId="67" xfId="2" applyFill="1" applyBorder="1" applyAlignment="1">
      <alignment horizontal="right"/>
    </xf>
    <xf numFmtId="2" fontId="6" fillId="4" borderId="67" xfId="2" applyNumberFormat="1" applyFill="1" applyBorder="1" applyAlignment="1">
      <alignment horizontal="right"/>
    </xf>
    <xf numFmtId="0" fontId="6" fillId="4" borderId="41" xfId="2" applyFill="1" applyBorder="1"/>
    <xf numFmtId="0" fontId="6" fillId="4" borderId="1" xfId="2" applyFill="1" applyBorder="1" applyAlignment="1">
      <alignment horizontal="right"/>
    </xf>
    <xf numFmtId="2" fontId="6" fillId="4" borderId="1" xfId="2" applyNumberFormat="1" applyFont="1" applyFill="1" applyBorder="1"/>
    <xf numFmtId="0" fontId="6" fillId="4" borderId="1" xfId="2" applyFont="1" applyFill="1" applyBorder="1" applyAlignment="1">
      <alignment horizontal="right"/>
    </xf>
    <xf numFmtId="2" fontId="6" fillId="4" borderId="1" xfId="2" applyNumberFormat="1" applyFont="1" applyFill="1" applyBorder="1" applyAlignment="1">
      <alignment horizontal="right"/>
    </xf>
    <xf numFmtId="2" fontId="6" fillId="4" borderId="65" xfId="2" applyNumberFormat="1" applyFont="1" applyFill="1" applyBorder="1" applyAlignment="1">
      <alignment horizontal="right"/>
    </xf>
    <xf numFmtId="0" fontId="7" fillId="4" borderId="1" xfId="2" applyFont="1" applyFill="1" applyBorder="1" applyAlignment="1">
      <alignment horizontal="right"/>
    </xf>
    <xf numFmtId="2" fontId="7" fillId="4" borderId="1" xfId="2" applyNumberFormat="1" applyFont="1" applyFill="1" applyBorder="1" applyAlignment="1">
      <alignment horizontal="right"/>
    </xf>
    <xf numFmtId="0" fontId="6" fillId="4" borderId="0" xfId="2" applyFill="1" applyBorder="1" applyAlignment="1">
      <alignment horizontal="right"/>
    </xf>
    <xf numFmtId="2" fontId="7" fillId="4" borderId="0" xfId="2" applyNumberFormat="1" applyFont="1" applyFill="1" applyBorder="1" applyAlignment="1">
      <alignment horizontal="right"/>
    </xf>
    <xf numFmtId="9" fontId="6" fillId="4" borderId="0" xfId="2" applyNumberFormat="1" applyFill="1" applyBorder="1" applyAlignment="1">
      <alignment horizontal="right"/>
    </xf>
    <xf numFmtId="9" fontId="6" fillId="4" borderId="0" xfId="2" applyNumberFormat="1" applyFill="1" applyBorder="1"/>
    <xf numFmtId="0" fontId="6" fillId="4" borderId="0" xfId="2" applyFont="1" applyFill="1" applyBorder="1"/>
    <xf numFmtId="0" fontId="7" fillId="4" borderId="0" xfId="2" applyFont="1" applyFill="1" applyBorder="1"/>
    <xf numFmtId="0" fontId="7" fillId="0" borderId="0" xfId="2" applyFont="1" applyBorder="1"/>
    <xf numFmtId="0" fontId="7" fillId="0" borderId="0" xfId="2" applyFont="1"/>
    <xf numFmtId="0" fontId="6" fillId="0" borderId="0" xfId="1" applyFont="1" applyAlignment="1" applyProtection="1">
      <alignment vertical="center" wrapText="1"/>
    </xf>
    <xf numFmtId="0" fontId="9" fillId="0" borderId="20" xfId="1" applyNumberFormat="1" applyFont="1" applyBorder="1" applyAlignment="1">
      <alignment horizontal="left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2" fillId="0" borderId="0" xfId="1" applyFont="1" applyBorder="1" applyAlignment="1" applyProtection="1">
      <alignment horizontal="left" vertical="top" wrapText="1"/>
      <protection locked="0"/>
    </xf>
    <xf numFmtId="0" fontId="42" fillId="0" borderId="14" xfId="1" applyFont="1" applyBorder="1" applyAlignment="1" applyProtection="1">
      <alignment horizontal="left" vertical="top" wrapText="1"/>
      <protection locked="0"/>
    </xf>
    <xf numFmtId="0" fontId="42" fillId="0" borderId="6" xfId="1" applyFont="1" applyBorder="1" applyAlignment="1" applyProtection="1">
      <alignment horizontal="left" vertical="top" wrapText="1"/>
      <protection locked="0"/>
    </xf>
    <xf numFmtId="0" fontId="42" fillId="0" borderId="17" xfId="1" applyFont="1" applyBorder="1" applyAlignment="1" applyProtection="1">
      <alignment horizontal="left" vertical="top" wrapText="1"/>
      <protection locked="0"/>
    </xf>
    <xf numFmtId="0" fontId="42" fillId="0" borderId="18" xfId="1" applyFont="1" applyBorder="1" applyAlignment="1" applyProtection="1">
      <alignment horizontal="left" vertical="top" wrapText="1"/>
      <protection locked="0"/>
    </xf>
    <xf numFmtId="0" fontId="42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>
      <alignment vertical="center"/>
    </xf>
    <xf numFmtId="0" fontId="6" fillId="4" borderId="6" xfId="1" applyFill="1" applyBorder="1" applyAlignment="1" applyProtection="1">
      <alignment horizontal="center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6" fillId="4" borderId="14" xfId="1" applyFill="1" applyBorder="1" applyAlignment="1" applyProtection="1">
      <protection locked="0"/>
    </xf>
    <xf numFmtId="0" fontId="6" fillId="4" borderId="6" xfId="1" applyFont="1" applyFill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14" xfId="1" applyFont="1" applyFill="1" applyBorder="1" applyAlignment="1" applyProtection="1">
      <alignment horizontal="left" vertical="top" wrapText="1"/>
      <protection locked="0"/>
    </xf>
    <xf numFmtId="0" fontId="6" fillId="4" borderId="17" xfId="1" applyFont="1" applyFill="1" applyBorder="1" applyAlignment="1" applyProtection="1">
      <alignment horizontal="left" vertical="top" wrapText="1"/>
      <protection locked="0"/>
    </xf>
    <xf numFmtId="0" fontId="6" fillId="4" borderId="18" xfId="1" applyFont="1" applyFill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 applyProtection="1">
      <alignment horizontal="left" wrapText="1"/>
    </xf>
    <xf numFmtId="0" fontId="41" fillId="0" borderId="15" xfId="1" applyFont="1" applyBorder="1" applyAlignment="1" applyProtection="1">
      <alignment horizontal="left" wrapText="1"/>
    </xf>
    <xf numFmtId="0" fontId="41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41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28" fillId="0" borderId="0" xfId="0" applyFont="1" applyBorder="1" applyAlignment="1" applyProtection="1">
      <alignment horizontal="right"/>
    </xf>
    <xf numFmtId="0" fontId="28" fillId="0" borderId="68" xfId="0" applyFont="1" applyBorder="1" applyAlignment="1" applyProtection="1">
      <alignment horizontal="right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2" xfId="0" applyFont="1" applyBorder="1" applyAlignment="1" applyProtection="1">
      <alignment horizontal="center" vertical="center" textRotation="90" wrapText="1"/>
    </xf>
    <xf numFmtId="0" fontId="0" fillId="0" borderId="62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0" xfId="0" applyFont="1" applyBorder="1" applyAlignment="1" applyProtection="1">
      <alignment horizontal="center" vertical="center" wrapText="1"/>
    </xf>
    <xf numFmtId="0" fontId="15" fillId="0" borderId="78" xfId="0" applyFont="1" applyBorder="1" applyAlignment="1" applyProtection="1">
      <alignment horizontal="center" vertical="center" wrapText="1"/>
    </xf>
    <xf numFmtId="0" fontId="15" fillId="0" borderId="7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0" fillId="0" borderId="73" xfId="0" applyBorder="1" applyAlignment="1" applyProtection="1"/>
    <xf numFmtId="0" fontId="0" fillId="0" borderId="74" xfId="0" applyBorder="1" applyAlignment="1" applyProtection="1"/>
    <xf numFmtId="0" fontId="0" fillId="3" borderId="6" xfId="0" applyFill="1" applyBorder="1" applyAlignment="1" applyProtection="1"/>
    <xf numFmtId="0" fontId="0" fillId="0" borderId="68" xfId="0" applyBorder="1" applyAlignment="1" applyProtection="1"/>
    <xf numFmtId="0" fontId="0" fillId="0" borderId="40" xfId="0" applyBorder="1" applyAlignment="1" applyProtection="1"/>
    <xf numFmtId="0" fontId="0" fillId="0" borderId="54" xfId="0" applyBorder="1" applyAlignment="1" applyProtection="1"/>
    <xf numFmtId="0" fontId="36" fillId="0" borderId="6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</xf>
    <xf numFmtId="0" fontId="0" fillId="2" borderId="25" xfId="0" applyFill="1" applyBorder="1" applyAlignment="1" applyProtection="1"/>
    <xf numFmtId="0" fontId="0" fillId="0" borderId="75" xfId="0" applyBorder="1" applyAlignment="1" applyProtection="1"/>
    <xf numFmtId="0" fontId="0" fillId="0" borderId="6" xfId="0" applyBorder="1" applyAlignment="1" applyProtection="1"/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0" fillId="0" borderId="70" xfId="0" applyBorder="1" applyAlignment="1" applyProtection="1"/>
    <xf numFmtId="0" fontId="0" fillId="0" borderId="71" xfId="0" applyBorder="1" applyAlignment="1" applyProtection="1"/>
    <xf numFmtId="0" fontId="0" fillId="0" borderId="17" xfId="0" applyBorder="1" applyAlignment="1" applyProtection="1"/>
    <xf numFmtId="0" fontId="0" fillId="0" borderId="72" xfId="0" applyBorder="1" applyAlignment="1" applyProtection="1"/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2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/>
    </xf>
    <xf numFmtId="0" fontId="32" fillId="0" borderId="65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0" fillId="0" borderId="6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25" xfId="0" applyBorder="1" applyAlignment="1" applyProtection="1"/>
    <xf numFmtId="0" fontId="0" fillId="0" borderId="4" xfId="0" applyBorder="1" applyAlignment="1" applyProtection="1"/>
    <xf numFmtId="0" fontId="21" fillId="0" borderId="6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center"/>
    </xf>
    <xf numFmtId="0" fontId="20" fillId="0" borderId="14" xfId="0" quotePrefix="1" applyFont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24" fillId="0" borderId="6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4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/>
    </xf>
    <xf numFmtId="0" fontId="23" fillId="0" borderId="6" xfId="0" quotePrefix="1" applyFont="1" applyBorder="1" applyAlignment="1" applyProtection="1">
      <alignment horizontal="left" vertical="center"/>
    </xf>
    <xf numFmtId="0" fontId="23" fillId="0" borderId="14" xfId="0" quotePrefix="1" applyFont="1" applyBorder="1" applyAlignment="1" applyProtection="1">
      <alignment horizontal="left" vertical="center"/>
    </xf>
    <xf numFmtId="0" fontId="0" fillId="0" borderId="14" xfId="0" applyBorder="1" applyAlignment="1" applyProtection="1"/>
    <xf numFmtId="0" fontId="0" fillId="0" borderId="19" xfId="0" applyBorder="1" applyAlignment="1" applyProtection="1"/>
    <xf numFmtId="0" fontId="26" fillId="0" borderId="6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1" fillId="0" borderId="41" xfId="0" applyFont="1" applyFill="1" applyBorder="1" applyAlignment="1" applyProtection="1">
      <protection locked="0"/>
    </xf>
    <xf numFmtId="0" fontId="11" fillId="0" borderId="61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97" fontId="38" fillId="0" borderId="27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68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21" fillId="0" borderId="25" xfId="0" applyFont="1" applyBorder="1" applyAlignment="1" applyProtection="1">
      <alignment horizontal="left"/>
    </xf>
    <xf numFmtId="0" fontId="23" fillId="0" borderId="6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top" wrapText="1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68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79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41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41" fillId="0" borderId="25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41" fillId="0" borderId="25" xfId="1" applyFont="1" applyBorder="1" applyAlignment="1" applyProtection="1">
      <alignment vertical="center"/>
    </xf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0" fillId="0" borderId="43" xfId="1" applyFont="1" applyBorder="1" applyAlignment="1" applyProtection="1">
      <alignment horizontal="left" vertical="top" wrapText="1"/>
      <protection locked="0"/>
    </xf>
    <xf numFmtId="0" fontId="20" fillId="0" borderId="44" xfId="1" applyFont="1" applyBorder="1" applyAlignment="1" applyProtection="1">
      <alignment horizontal="left" vertical="top" wrapText="1"/>
      <protection locked="0"/>
    </xf>
    <xf numFmtId="0" fontId="20" fillId="0" borderId="85" xfId="1" applyFont="1" applyBorder="1" applyAlignment="1" applyProtection="1">
      <alignment horizontal="left" vertical="top" wrapText="1"/>
      <protection locked="0"/>
    </xf>
    <xf numFmtId="0" fontId="20" fillId="0" borderId="57" xfId="1" applyFont="1" applyBorder="1" applyAlignment="1" applyProtection="1">
      <alignment horizontal="left" vertical="top" wrapText="1"/>
      <protection locked="0"/>
    </xf>
    <xf numFmtId="0" fontId="20" fillId="0" borderId="58" xfId="1" applyFont="1" applyBorder="1" applyAlignment="1" applyProtection="1">
      <alignment horizontal="left" vertical="top" wrapText="1"/>
      <protection locked="0"/>
    </xf>
    <xf numFmtId="0" fontId="20" fillId="0" borderId="86" xfId="1" applyFont="1" applyBorder="1" applyAlignment="1" applyProtection="1">
      <alignment horizontal="left" vertical="top" wrapText="1"/>
      <protection locked="0"/>
    </xf>
    <xf numFmtId="0" fontId="20" fillId="0" borderId="57" xfId="1" applyFont="1" applyBorder="1" applyAlignment="1" applyProtection="1">
      <alignment horizontal="center" vertical="top" wrapText="1"/>
      <protection locked="0"/>
    </xf>
    <xf numFmtId="0" fontId="20" fillId="0" borderId="58" xfId="1" applyFont="1" applyBorder="1" applyAlignment="1" applyProtection="1">
      <alignment horizontal="center" vertical="top" wrapText="1"/>
      <protection locked="0"/>
    </xf>
    <xf numFmtId="0" fontId="20" fillId="0" borderId="86" xfId="1" applyFont="1" applyBorder="1" applyAlignment="1" applyProtection="1">
      <alignment horizontal="center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20" fillId="0" borderId="90" xfId="1" applyFont="1" applyBorder="1" applyAlignment="1" applyProtection="1">
      <alignment horizontal="center" vertical="top" wrapText="1"/>
      <protection locked="0"/>
    </xf>
    <xf numFmtId="0" fontId="20" fillId="0" borderId="83" xfId="1" applyFont="1" applyBorder="1" applyAlignment="1" applyProtection="1">
      <alignment horizontal="center" vertical="top" wrapText="1"/>
      <protection locked="0"/>
    </xf>
    <xf numFmtId="0" fontId="45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41" fillId="0" borderId="6" xfId="1" applyFont="1" applyBorder="1" applyAlignment="1" applyProtection="1">
      <alignment vertical="center"/>
    </xf>
    <xf numFmtId="0" fontId="41" fillId="0" borderId="0" xfId="1" applyFont="1" applyBorder="1" applyAlignment="1" applyProtection="1"/>
    <xf numFmtId="0" fontId="41" fillId="0" borderId="14" xfId="1" applyFont="1" applyBorder="1" applyAlignment="1" applyProtection="1"/>
    <xf numFmtId="0" fontId="20" fillId="0" borderId="80" xfId="1" applyFont="1" applyBorder="1" applyAlignment="1" applyProtection="1">
      <alignment horizontal="center" vertical="top" wrapText="1"/>
      <protection locked="0"/>
    </xf>
    <xf numFmtId="0" fontId="20" fillId="0" borderId="81" xfId="1" applyFont="1" applyBorder="1" applyAlignment="1" applyProtection="1">
      <alignment horizontal="center" vertical="top" wrapText="1"/>
      <protection locked="0"/>
    </xf>
    <xf numFmtId="0" fontId="9" fillId="0" borderId="57" xfId="1" applyFont="1" applyBorder="1" applyAlignment="1" applyProtection="1">
      <alignment horizontal="center" vertical="center"/>
    </xf>
    <xf numFmtId="0" fontId="9" fillId="0" borderId="58" xfId="1" applyFont="1" applyBorder="1" applyAlignment="1" applyProtection="1">
      <alignment horizontal="center" vertical="center"/>
    </xf>
    <xf numFmtId="0" fontId="9" fillId="0" borderId="63" xfId="1" applyFont="1" applyBorder="1" applyAlignment="1" applyProtection="1">
      <alignment horizontal="center" vertical="center"/>
    </xf>
    <xf numFmtId="0" fontId="9" fillId="0" borderId="59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82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83" xfId="1" applyFont="1" applyBorder="1" applyAlignment="1" applyProtection="1">
      <alignment horizontal="center" vertical="center"/>
    </xf>
    <xf numFmtId="0" fontId="20" fillId="0" borderId="84" xfId="1" applyFont="1" applyBorder="1" applyAlignment="1" applyProtection="1">
      <alignment horizontal="center" vertical="top" wrapText="1"/>
      <protection locked="0"/>
    </xf>
    <xf numFmtId="0" fontId="20" fillId="0" borderId="63" xfId="1" applyFont="1" applyBorder="1" applyAlignment="1" applyProtection="1">
      <alignment horizontal="center" vertical="top" wrapText="1"/>
      <protection locked="0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20" fillId="0" borderId="57" xfId="1" applyFont="1" applyBorder="1" applyAlignment="1" applyProtection="1">
      <alignment horizontal="left" vertical="center" indent="1"/>
      <protection locked="0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86" xfId="1" applyFont="1" applyBorder="1" applyAlignment="1" applyProtection="1">
      <alignment horizontal="left" vertical="center" indent="1"/>
      <protection locked="0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64" xfId="1" applyFont="1" applyBorder="1" applyAlignment="1" applyProtection="1">
      <alignment horizontal="left" vertical="center" indent="1"/>
      <protection locked="0"/>
    </xf>
    <xf numFmtId="0" fontId="20" fillId="0" borderId="46" xfId="1" applyFont="1" applyBorder="1" applyAlignment="1" applyProtection="1">
      <alignment horizontal="left" vertical="center" indent="1"/>
      <protection locked="0"/>
    </xf>
    <xf numFmtId="0" fontId="20" fillId="0" borderId="94" xfId="1" applyFont="1" applyBorder="1" applyAlignment="1" applyProtection="1">
      <alignment horizontal="left" vertical="center" indent="1"/>
      <protection locked="0"/>
    </xf>
    <xf numFmtId="0" fontId="41" fillId="0" borderId="22" xfId="1" applyFont="1" applyBorder="1" applyAlignment="1" applyProtection="1">
      <alignment horizontal="left" vertical="center"/>
    </xf>
    <xf numFmtId="0" fontId="41" fillId="0" borderId="3" xfId="1" applyFont="1" applyBorder="1" applyAlignment="1" applyProtection="1">
      <alignment horizontal="left" vertical="center"/>
    </xf>
    <xf numFmtId="0" fontId="20" fillId="0" borderId="90" xfId="1" applyFont="1" applyBorder="1" applyAlignment="1" applyProtection="1">
      <alignment horizontal="left" vertical="center"/>
      <protection locked="0"/>
    </xf>
    <xf numFmtId="0" fontId="20" fillId="0" borderId="44" xfId="1" applyFont="1" applyBorder="1" applyAlignment="1" applyProtection="1">
      <alignment horizontal="left" vertical="center"/>
      <protection locked="0"/>
    </xf>
    <xf numFmtId="0" fontId="20" fillId="0" borderId="83" xfId="1" applyFont="1" applyBorder="1" applyAlignment="1" applyProtection="1">
      <alignment horizontal="left" vertical="center"/>
      <protection locked="0"/>
    </xf>
    <xf numFmtId="0" fontId="20" fillId="0" borderId="64" xfId="1" applyFont="1" applyBorder="1" applyAlignment="1" applyProtection="1">
      <alignment horizontal="left" vertical="center"/>
      <protection locked="0"/>
    </xf>
    <xf numFmtId="0" fontId="20" fillId="0" borderId="46" xfId="1" applyFont="1" applyBorder="1" applyAlignment="1" applyProtection="1">
      <alignment horizontal="left" vertical="center"/>
      <protection locked="0"/>
    </xf>
    <xf numFmtId="0" fontId="20" fillId="0" borderId="92" xfId="1" applyFont="1" applyBorder="1" applyAlignment="1" applyProtection="1">
      <alignment horizontal="left" vertical="center"/>
      <protection locked="0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93" xfId="1" applyFont="1" applyBorder="1" applyAlignment="1" applyProtection="1">
      <alignment horizontal="left" vertical="center" indent="1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1" xfId="1" applyBorder="1" applyAlignment="1" applyProtection="1">
      <alignment horizontal="left" vertical="center"/>
    </xf>
    <xf numFmtId="0" fontId="6" fillId="0" borderId="61" xfId="1" applyBorder="1" applyAlignment="1" applyProtection="1">
      <alignment horizontal="left" vertical="center"/>
    </xf>
    <xf numFmtId="0" fontId="41" fillId="0" borderId="20" xfId="1" applyFont="1" applyBorder="1" applyAlignment="1" applyProtection="1">
      <alignment horizontal="left" vertical="center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63" xfId="1" applyFont="1" applyBorder="1" applyAlignment="1" applyProtection="1">
      <alignment horizontal="center" vertical="center"/>
      <protection locked="0"/>
    </xf>
    <xf numFmtId="0" fontId="20" fillId="0" borderId="84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82" xfId="1" applyFont="1" applyBorder="1" applyAlignment="1" applyProtection="1">
      <alignment horizontal="center" vertical="center"/>
      <protection locked="0"/>
    </xf>
    <xf numFmtId="14" fontId="20" fillId="0" borderId="43" xfId="1" applyNumberFormat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83" xfId="1" applyFont="1" applyBorder="1" applyAlignment="1" applyProtection="1">
      <alignment horizontal="left" vertical="center" indent="1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91" xfId="1" applyFont="1" applyBorder="1" applyAlignment="1" applyProtection="1">
      <alignment horizontal="left" vertical="center"/>
      <protection locked="0"/>
    </xf>
    <xf numFmtId="0" fontId="20" fillId="0" borderId="60" xfId="1" applyFont="1" applyBorder="1" applyAlignment="1" applyProtection="1">
      <alignment horizontal="left" vertical="center"/>
      <protection locked="0"/>
    </xf>
    <xf numFmtId="0" fontId="20" fillId="0" borderId="82" xfId="1" applyFont="1" applyBorder="1" applyAlignment="1" applyProtection="1">
      <alignment horizontal="left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63" xfId="1" applyFont="1" applyBorder="1" applyAlignment="1" applyProtection="1">
      <alignment horizontal="left" vertical="center" indent="1"/>
      <protection locked="0"/>
    </xf>
    <xf numFmtId="0" fontId="20" fillId="0" borderId="82" xfId="1" applyFont="1" applyBorder="1" applyAlignment="1" applyProtection="1">
      <alignment horizontal="left" vertical="center" indent="1"/>
      <protection locked="0"/>
    </xf>
    <xf numFmtId="0" fontId="41" fillId="0" borderId="25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14" xfId="1" applyFont="1" applyBorder="1" applyAlignment="1">
      <alignment horizontal="center" wrapText="1"/>
    </xf>
    <xf numFmtId="0" fontId="8" fillId="0" borderId="17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27" fillId="0" borderId="21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top" wrapText="1"/>
    </xf>
    <xf numFmtId="0" fontId="8" fillId="0" borderId="6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48" fillId="0" borderId="62" xfId="1" applyFont="1" applyBorder="1" applyAlignment="1" applyProtection="1">
      <alignment horizontal="center" vertical="center" wrapText="1"/>
    </xf>
    <xf numFmtId="0" fontId="6" fillId="0" borderId="62" xfId="1" applyBorder="1" applyAlignment="1">
      <alignment horizontal="center" vertical="top" wrapText="1"/>
    </xf>
    <xf numFmtId="0" fontId="6" fillId="0" borderId="5" xfId="1" applyBorder="1" applyAlignment="1">
      <alignment horizontal="center"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62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6" fillId="0" borderId="25" xfId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6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7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15" fontId="6" fillId="4" borderId="31" xfId="2" quotePrefix="1" applyNumberFormat="1" applyFill="1" applyBorder="1" applyAlignment="1">
      <alignment horizontal="left"/>
    </xf>
    <xf numFmtId="15" fontId="6" fillId="4" borderId="31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Vorlage_Anzeichnungsprotokoll (2)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13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64" val="3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26</xdr:row>
      <xdr:rowOff>76200</xdr:rowOff>
    </xdr:from>
    <xdr:to>
      <xdr:col>21</xdr:col>
      <xdr:colOff>304800</xdr:colOff>
      <xdr:row>33</xdr:row>
      <xdr:rowOff>38100</xdr:rowOff>
    </xdr:to>
    <xdr:sp macro="" textlink="">
      <xdr:nvSpPr>
        <xdr:cNvPr id="42104" name="Line 1">
          <a:extLst>
            <a:ext uri="{FF2B5EF4-FFF2-40B4-BE49-F238E27FC236}">
              <a16:creationId xmlns:a16="http://schemas.microsoft.com/office/drawing/2014/main" id="{CD556C0D-6BAA-098E-7AD6-CFFD49187EB0}"/>
            </a:ext>
          </a:extLst>
        </xdr:cNvPr>
        <xdr:cNvSpPr>
          <a:spLocks noChangeShapeType="1"/>
        </xdr:cNvSpPr>
      </xdr:nvSpPr>
      <xdr:spPr bwMode="auto">
        <a:xfrm>
          <a:off x="6076950" y="5076825"/>
          <a:ext cx="24003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CAE53C8F-57DB-BCFF-C5C7-456657B3F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67F86E8C-FD49-40D4-14DF-D1254B2B2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4815B660-BF15-5FE7-EAD9-32F757BE59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F8A92E2E-F5C6-69B1-D10C-B2309F662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5DEFBD9C-D172-5178-75E4-EA0EFA2C6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A0E1E55E-04A1-6A5F-DB42-49C32C0071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7827486-E4A2-B417-56B6-0C5686B76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228600</xdr:colOff>
      <xdr:row>24</xdr:row>
      <xdr:rowOff>142875</xdr:rowOff>
    </xdr:from>
    <xdr:to>
      <xdr:col>16</xdr:col>
      <xdr:colOff>419100</xdr:colOff>
      <xdr:row>27</xdr:row>
      <xdr:rowOff>161925</xdr:rowOff>
    </xdr:to>
    <xdr:pic>
      <xdr:nvPicPr>
        <xdr:cNvPr id="42105" name="Picture 10">
          <a:extLst>
            <a:ext uri="{FF2B5EF4-FFF2-40B4-BE49-F238E27FC236}">
              <a16:creationId xmlns:a16="http://schemas.microsoft.com/office/drawing/2014/main" id="{E796CF38-EAB1-CB35-DBD5-B085FE1D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46577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381000</xdr:colOff>
      <xdr:row>24</xdr:row>
      <xdr:rowOff>219075</xdr:rowOff>
    </xdr:from>
    <xdr:to>
      <xdr:col>16</xdr:col>
      <xdr:colOff>571500</xdr:colOff>
      <xdr:row>28</xdr:row>
      <xdr:rowOff>66675</xdr:rowOff>
    </xdr:to>
    <xdr:pic>
      <xdr:nvPicPr>
        <xdr:cNvPr id="42106" name="Picture 11">
          <a:extLst>
            <a:ext uri="{FF2B5EF4-FFF2-40B4-BE49-F238E27FC236}">
              <a16:creationId xmlns:a16="http://schemas.microsoft.com/office/drawing/2014/main" id="{0E65EBD7-8D3F-4ABD-2884-EFCB4297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47339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18</xdr:col>
      <xdr:colOff>57150</xdr:colOff>
      <xdr:row>26</xdr:row>
      <xdr:rowOff>19050</xdr:rowOff>
    </xdr:from>
    <xdr:to>
      <xdr:col>19</xdr:col>
      <xdr:colOff>76200</xdr:colOff>
      <xdr:row>30</xdr:row>
      <xdr:rowOff>9525</xdr:rowOff>
    </xdr:to>
    <xdr:pic>
      <xdr:nvPicPr>
        <xdr:cNvPr id="42107" name="Picture 12">
          <a:extLst>
            <a:ext uri="{FF2B5EF4-FFF2-40B4-BE49-F238E27FC236}">
              <a16:creationId xmlns:a16="http://schemas.microsoft.com/office/drawing/2014/main" id="{EC075933-4688-7B7A-E439-63AA2640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0196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552450</xdr:colOff>
      <xdr:row>25</xdr:row>
      <xdr:rowOff>0</xdr:rowOff>
    </xdr:from>
    <xdr:to>
      <xdr:col>17</xdr:col>
      <xdr:colOff>95250</xdr:colOff>
      <xdr:row>28</xdr:row>
      <xdr:rowOff>161925</xdr:rowOff>
    </xdr:to>
    <xdr:pic>
      <xdr:nvPicPr>
        <xdr:cNvPr id="42108" name="Picture 13">
          <a:extLst>
            <a:ext uri="{FF2B5EF4-FFF2-40B4-BE49-F238E27FC236}">
              <a16:creationId xmlns:a16="http://schemas.microsoft.com/office/drawing/2014/main" id="{D48319B9-B4A8-9660-0424-C649F444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8291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15</xdr:col>
      <xdr:colOff>209550</xdr:colOff>
      <xdr:row>24</xdr:row>
      <xdr:rowOff>19050</xdr:rowOff>
    </xdr:from>
    <xdr:to>
      <xdr:col>16</xdr:col>
      <xdr:colOff>152400</xdr:colOff>
      <xdr:row>27</xdr:row>
      <xdr:rowOff>38100</xdr:rowOff>
    </xdr:to>
    <xdr:pic>
      <xdr:nvPicPr>
        <xdr:cNvPr id="42109" name="Picture 14">
          <a:extLst>
            <a:ext uri="{FF2B5EF4-FFF2-40B4-BE49-F238E27FC236}">
              <a16:creationId xmlns:a16="http://schemas.microsoft.com/office/drawing/2014/main" id="{1B27A4A4-042C-282C-1906-3FC3F5CF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453390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142875</xdr:colOff>
      <xdr:row>25</xdr:row>
      <xdr:rowOff>95250</xdr:rowOff>
    </xdr:from>
    <xdr:to>
      <xdr:col>18</xdr:col>
      <xdr:colOff>85725</xdr:colOff>
      <xdr:row>29</xdr:row>
      <xdr:rowOff>85725</xdr:rowOff>
    </xdr:to>
    <xdr:pic>
      <xdr:nvPicPr>
        <xdr:cNvPr id="42110" name="Picture 15">
          <a:extLst>
            <a:ext uri="{FF2B5EF4-FFF2-40B4-BE49-F238E27FC236}">
              <a16:creationId xmlns:a16="http://schemas.microsoft.com/office/drawing/2014/main" id="{1CC9F23E-9953-69FC-9914-B58EA72B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49244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38100</xdr:colOff>
      <xdr:row>26</xdr:row>
      <xdr:rowOff>76200</xdr:rowOff>
    </xdr:from>
    <xdr:to>
      <xdr:col>19</xdr:col>
      <xdr:colOff>228600</xdr:colOff>
      <xdr:row>30</xdr:row>
      <xdr:rowOff>66675</xdr:rowOff>
    </xdr:to>
    <xdr:pic>
      <xdr:nvPicPr>
        <xdr:cNvPr id="42111" name="Picture 16">
          <a:extLst>
            <a:ext uri="{FF2B5EF4-FFF2-40B4-BE49-F238E27FC236}">
              <a16:creationId xmlns:a16="http://schemas.microsoft.com/office/drawing/2014/main" id="{E1FB2ED8-64AE-BE04-4746-0AF90C57D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0768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219075</xdr:colOff>
      <xdr:row>27</xdr:row>
      <xdr:rowOff>0</xdr:rowOff>
    </xdr:from>
    <xdr:to>
      <xdr:col>20</xdr:col>
      <xdr:colOff>114300</xdr:colOff>
      <xdr:row>30</xdr:row>
      <xdr:rowOff>161925</xdr:rowOff>
    </xdr:to>
    <xdr:pic>
      <xdr:nvPicPr>
        <xdr:cNvPr id="42112" name="Picture 17">
          <a:extLst>
            <a:ext uri="{FF2B5EF4-FFF2-40B4-BE49-F238E27FC236}">
              <a16:creationId xmlns:a16="http://schemas.microsoft.com/office/drawing/2014/main" id="{23613D7E-28F5-4101-8DCE-F55BA3BD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1720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57150</xdr:colOff>
      <xdr:row>9</xdr:row>
      <xdr:rowOff>123825</xdr:rowOff>
    </xdr:from>
    <xdr:to>
      <xdr:col>10</xdr:col>
      <xdr:colOff>190500</xdr:colOff>
      <xdr:row>32</xdr:row>
      <xdr:rowOff>47625</xdr:rowOff>
    </xdr:to>
    <xdr:sp macro="" textlink="">
      <xdr:nvSpPr>
        <xdr:cNvPr id="42113" name="Rectangle 18">
          <a:extLst>
            <a:ext uri="{FF2B5EF4-FFF2-40B4-BE49-F238E27FC236}">
              <a16:creationId xmlns:a16="http://schemas.microsoft.com/office/drawing/2014/main" id="{3FBBA591-BCB8-4675-AF20-10D4F2672E48}"/>
            </a:ext>
          </a:extLst>
        </xdr:cNvPr>
        <xdr:cNvSpPr>
          <a:spLocks noChangeArrowheads="1"/>
        </xdr:cNvSpPr>
      </xdr:nvSpPr>
      <xdr:spPr bwMode="auto">
        <a:xfrm>
          <a:off x="828675" y="1943100"/>
          <a:ext cx="4048125" cy="413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32</xdr:row>
      <xdr:rowOff>9525</xdr:rowOff>
    </xdr:from>
    <xdr:to>
      <xdr:col>1</xdr:col>
      <xdr:colOff>104775</xdr:colOff>
      <xdr:row>32</xdr:row>
      <xdr:rowOff>85725</xdr:rowOff>
    </xdr:to>
    <xdr:sp macro="" textlink="">
      <xdr:nvSpPr>
        <xdr:cNvPr id="42114" name="Oval 20">
          <a:extLst>
            <a:ext uri="{FF2B5EF4-FFF2-40B4-BE49-F238E27FC236}">
              <a16:creationId xmlns:a16="http://schemas.microsoft.com/office/drawing/2014/main" id="{09222223-9F43-2BDA-9F6C-CC857D488562}"/>
            </a:ext>
          </a:extLst>
        </xdr:cNvPr>
        <xdr:cNvSpPr>
          <a:spLocks noChangeArrowheads="1"/>
        </xdr:cNvSpPr>
      </xdr:nvSpPr>
      <xdr:spPr bwMode="auto">
        <a:xfrm>
          <a:off x="800100" y="6038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9</xdr:row>
      <xdr:rowOff>95250</xdr:rowOff>
    </xdr:from>
    <xdr:to>
      <xdr:col>1</xdr:col>
      <xdr:colOff>95250</xdr:colOff>
      <xdr:row>10</xdr:row>
      <xdr:rowOff>0</xdr:rowOff>
    </xdr:to>
    <xdr:sp macro="" textlink="">
      <xdr:nvSpPr>
        <xdr:cNvPr id="42115" name="Oval 21">
          <a:extLst>
            <a:ext uri="{FF2B5EF4-FFF2-40B4-BE49-F238E27FC236}">
              <a16:creationId xmlns:a16="http://schemas.microsoft.com/office/drawing/2014/main" id="{08D0873E-C033-CCF3-C9F5-C9A301D077CC}"/>
            </a:ext>
          </a:extLst>
        </xdr:cNvPr>
        <xdr:cNvSpPr>
          <a:spLocks noChangeArrowheads="1"/>
        </xdr:cNvSpPr>
      </xdr:nvSpPr>
      <xdr:spPr bwMode="auto">
        <a:xfrm>
          <a:off x="790575" y="19145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32</xdr:row>
      <xdr:rowOff>9525</xdr:rowOff>
    </xdr:from>
    <xdr:to>
      <xdr:col>10</xdr:col>
      <xdr:colOff>228600</xdr:colOff>
      <xdr:row>32</xdr:row>
      <xdr:rowOff>85725</xdr:rowOff>
    </xdr:to>
    <xdr:sp macro="" textlink="">
      <xdr:nvSpPr>
        <xdr:cNvPr id="42116" name="Oval 22">
          <a:extLst>
            <a:ext uri="{FF2B5EF4-FFF2-40B4-BE49-F238E27FC236}">
              <a16:creationId xmlns:a16="http://schemas.microsoft.com/office/drawing/2014/main" id="{F4FA30E5-4249-F9E9-2DB4-8222DE55571F}"/>
            </a:ext>
          </a:extLst>
        </xdr:cNvPr>
        <xdr:cNvSpPr>
          <a:spLocks noChangeArrowheads="1"/>
        </xdr:cNvSpPr>
      </xdr:nvSpPr>
      <xdr:spPr bwMode="auto">
        <a:xfrm>
          <a:off x="4838700" y="6038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142875</xdr:colOff>
      <xdr:row>9</xdr:row>
      <xdr:rowOff>95250</xdr:rowOff>
    </xdr:from>
    <xdr:to>
      <xdr:col>10</xdr:col>
      <xdr:colOff>219075</xdr:colOff>
      <xdr:row>10</xdr:row>
      <xdr:rowOff>0</xdr:rowOff>
    </xdr:to>
    <xdr:sp macro="" textlink="">
      <xdr:nvSpPr>
        <xdr:cNvPr id="42117" name="Oval 23">
          <a:extLst>
            <a:ext uri="{FF2B5EF4-FFF2-40B4-BE49-F238E27FC236}">
              <a16:creationId xmlns:a16="http://schemas.microsoft.com/office/drawing/2014/main" id="{A5AEF834-C640-B3E5-F3B6-E276C6136CAF}"/>
            </a:ext>
          </a:extLst>
        </xdr:cNvPr>
        <xdr:cNvSpPr>
          <a:spLocks noChangeArrowheads="1"/>
        </xdr:cNvSpPr>
      </xdr:nvSpPr>
      <xdr:spPr bwMode="auto">
        <a:xfrm>
          <a:off x="4829175" y="19145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142875</xdr:colOff>
      <xdr:row>9</xdr:row>
      <xdr:rowOff>152400</xdr:rowOff>
    </xdr:from>
    <xdr:to>
      <xdr:col>2</xdr:col>
      <xdr:colOff>152400</xdr:colOff>
      <xdr:row>10</xdr:row>
      <xdr:rowOff>114300</xdr:rowOff>
    </xdr:to>
    <xdr:sp macro="" textlink="">
      <xdr:nvSpPr>
        <xdr:cNvPr id="42008" name="Text Box 24">
          <a:extLst>
            <a:ext uri="{FF2B5EF4-FFF2-40B4-BE49-F238E27FC236}">
              <a16:creationId xmlns:a16="http://schemas.microsoft.com/office/drawing/2014/main" id="{C44E6A21-7EDA-A1F9-472E-53106FB58722}"/>
            </a:ext>
          </a:extLst>
        </xdr:cNvPr>
        <xdr:cNvSpPr txBox="1">
          <a:spLocks noChangeArrowheads="1"/>
        </xdr:cNvSpPr>
      </xdr:nvSpPr>
      <xdr:spPr bwMode="auto">
        <a:xfrm>
          <a:off x="914400" y="197167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 (Fichte)</a:t>
          </a:r>
        </a:p>
      </xdr:txBody>
    </xdr:sp>
    <xdr:clientData/>
  </xdr:twoCellAnchor>
  <xdr:twoCellAnchor>
    <xdr:from>
      <xdr:col>8</xdr:col>
      <xdr:colOff>228600</xdr:colOff>
      <xdr:row>10</xdr:row>
      <xdr:rowOff>19050</xdr:rowOff>
    </xdr:from>
    <xdr:to>
      <xdr:col>10</xdr:col>
      <xdr:colOff>152400</xdr:colOff>
      <xdr:row>10</xdr:row>
      <xdr:rowOff>152400</xdr:rowOff>
    </xdr:to>
    <xdr:sp macro="" textlink="">
      <xdr:nvSpPr>
        <xdr:cNvPr id="42009" name="Text Box 25">
          <a:extLst>
            <a:ext uri="{FF2B5EF4-FFF2-40B4-BE49-F238E27FC236}">
              <a16:creationId xmlns:a16="http://schemas.microsoft.com/office/drawing/2014/main" id="{3A8EE676-8703-B892-5002-CD96E2F1DA64}"/>
            </a:ext>
          </a:extLst>
        </xdr:cNvPr>
        <xdr:cNvSpPr txBox="1">
          <a:spLocks noChangeArrowheads="1"/>
        </xdr:cNvSpPr>
      </xdr:nvSpPr>
      <xdr:spPr bwMode="auto">
        <a:xfrm>
          <a:off x="4381500" y="200977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 (Fichte)</a:t>
          </a:r>
        </a:p>
      </xdr:txBody>
    </xdr:sp>
    <xdr:clientData/>
  </xdr:twoCellAnchor>
  <xdr:twoCellAnchor>
    <xdr:from>
      <xdr:col>8</xdr:col>
      <xdr:colOff>238125</xdr:colOff>
      <xdr:row>31</xdr:row>
      <xdr:rowOff>38100</xdr:rowOff>
    </xdr:from>
    <xdr:to>
      <xdr:col>10</xdr:col>
      <xdr:colOff>161925</xdr:colOff>
      <xdr:row>32</xdr:row>
      <xdr:rowOff>0</xdr:rowOff>
    </xdr:to>
    <xdr:sp macro="" textlink="">
      <xdr:nvSpPr>
        <xdr:cNvPr id="42010" name="Text Box 26">
          <a:extLst>
            <a:ext uri="{FF2B5EF4-FFF2-40B4-BE49-F238E27FC236}">
              <a16:creationId xmlns:a16="http://schemas.microsoft.com/office/drawing/2014/main" id="{417FDD46-18D7-2717-8BC1-8C242CB02EAB}"/>
            </a:ext>
          </a:extLst>
        </xdr:cNvPr>
        <xdr:cNvSpPr txBox="1">
          <a:spLocks noChangeArrowheads="1"/>
        </xdr:cNvSpPr>
      </xdr:nvSpPr>
      <xdr:spPr bwMode="auto">
        <a:xfrm>
          <a:off x="4391025" y="589597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 (Fichte)</a:t>
          </a:r>
        </a:p>
      </xdr:txBody>
    </xdr:sp>
    <xdr:clientData/>
  </xdr:twoCellAnchor>
  <xdr:twoCellAnchor>
    <xdr:from>
      <xdr:col>1</xdr:col>
      <xdr:colOff>114300</xdr:colOff>
      <xdr:row>31</xdr:row>
      <xdr:rowOff>38100</xdr:rowOff>
    </xdr:from>
    <xdr:to>
      <xdr:col>2</xdr:col>
      <xdr:colOff>123825</xdr:colOff>
      <xdr:row>32</xdr:row>
      <xdr:rowOff>0</xdr:rowOff>
    </xdr:to>
    <xdr:sp macro="" textlink="">
      <xdr:nvSpPr>
        <xdr:cNvPr id="42011" name="Text Box 27">
          <a:extLst>
            <a:ext uri="{FF2B5EF4-FFF2-40B4-BE49-F238E27FC236}">
              <a16:creationId xmlns:a16="http://schemas.microsoft.com/office/drawing/2014/main" id="{90422FC2-B581-CD5A-476C-6FC18AE09FB5}"/>
            </a:ext>
          </a:extLst>
        </xdr:cNvPr>
        <xdr:cNvSpPr txBox="1">
          <a:spLocks noChangeArrowheads="1"/>
        </xdr:cNvSpPr>
      </xdr:nvSpPr>
      <xdr:spPr bwMode="auto">
        <a:xfrm>
          <a:off x="885825" y="589597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(Fichte)</a:t>
          </a:r>
        </a:p>
      </xdr:txBody>
    </xdr:sp>
    <xdr:clientData/>
  </xdr:twoCellAnchor>
  <xdr:twoCellAnchor>
    <xdr:from>
      <xdr:col>1</xdr:col>
      <xdr:colOff>57150</xdr:colOff>
      <xdr:row>9</xdr:row>
      <xdr:rowOff>19050</xdr:rowOff>
    </xdr:from>
    <xdr:to>
      <xdr:col>10</xdr:col>
      <xdr:colOff>180975</xdr:colOff>
      <xdr:row>9</xdr:row>
      <xdr:rowOff>19050</xdr:rowOff>
    </xdr:to>
    <xdr:sp macro="" textlink="">
      <xdr:nvSpPr>
        <xdr:cNvPr id="42122" name="Line 28">
          <a:extLst>
            <a:ext uri="{FF2B5EF4-FFF2-40B4-BE49-F238E27FC236}">
              <a16:creationId xmlns:a16="http://schemas.microsoft.com/office/drawing/2014/main" id="{C6888C16-F861-6B31-F9E1-FF0095C1D37A}"/>
            </a:ext>
          </a:extLst>
        </xdr:cNvPr>
        <xdr:cNvSpPr>
          <a:spLocks noChangeShapeType="1"/>
        </xdr:cNvSpPr>
      </xdr:nvSpPr>
      <xdr:spPr bwMode="auto">
        <a:xfrm>
          <a:off x="828675" y="1838325"/>
          <a:ext cx="403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8</xdr:row>
      <xdr:rowOff>38100</xdr:rowOff>
    </xdr:from>
    <xdr:to>
      <xdr:col>5</xdr:col>
      <xdr:colOff>409575</xdr:colOff>
      <xdr:row>9</xdr:row>
      <xdr:rowOff>0</xdr:rowOff>
    </xdr:to>
    <xdr:sp macro="" textlink="">
      <xdr:nvSpPr>
        <xdr:cNvPr id="42013" name="Text Box 29">
          <a:extLst>
            <a:ext uri="{FF2B5EF4-FFF2-40B4-BE49-F238E27FC236}">
              <a16:creationId xmlns:a16="http://schemas.microsoft.com/office/drawing/2014/main" id="{95E09FD5-07EE-5D13-4945-30AFC5270AC6}"/>
            </a:ext>
          </a:extLst>
        </xdr:cNvPr>
        <xdr:cNvSpPr txBox="1">
          <a:spLocks noChangeArrowheads="1"/>
        </xdr:cNvSpPr>
      </xdr:nvSpPr>
      <xdr:spPr bwMode="auto">
        <a:xfrm>
          <a:off x="2695575" y="168592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70 m</a:t>
          </a:r>
        </a:p>
      </xdr:txBody>
    </xdr:sp>
    <xdr:clientData/>
  </xdr:twoCellAnchor>
  <xdr:twoCellAnchor>
    <xdr:from>
      <xdr:col>10</xdr:col>
      <xdr:colOff>390525</xdr:colOff>
      <xdr:row>21</xdr:row>
      <xdr:rowOff>133350</xdr:rowOff>
    </xdr:from>
    <xdr:to>
      <xdr:col>12</xdr:col>
      <xdr:colOff>180975</xdr:colOff>
      <xdr:row>22</xdr:row>
      <xdr:rowOff>95250</xdr:rowOff>
    </xdr:to>
    <xdr:sp macro="" textlink="">
      <xdr:nvSpPr>
        <xdr:cNvPr id="42014" name="Text Box 30">
          <a:extLst>
            <a:ext uri="{FF2B5EF4-FFF2-40B4-BE49-F238E27FC236}">
              <a16:creationId xmlns:a16="http://schemas.microsoft.com/office/drawing/2014/main" id="{5D662467-0843-AFE0-747D-DF2B7888ADF8}"/>
            </a:ext>
          </a:extLst>
        </xdr:cNvPr>
        <xdr:cNvSpPr txBox="1">
          <a:spLocks noChangeArrowheads="1"/>
        </xdr:cNvSpPr>
      </xdr:nvSpPr>
      <xdr:spPr bwMode="auto">
        <a:xfrm>
          <a:off x="5076825" y="401002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70 m</a:t>
          </a:r>
        </a:p>
      </xdr:txBody>
    </xdr:sp>
    <xdr:clientData/>
  </xdr:twoCellAnchor>
  <xdr:twoCellAnchor>
    <xdr:from>
      <xdr:col>1</xdr:col>
      <xdr:colOff>57150</xdr:colOff>
      <xdr:row>33</xdr:row>
      <xdr:rowOff>19050</xdr:rowOff>
    </xdr:from>
    <xdr:to>
      <xdr:col>10</xdr:col>
      <xdr:colOff>180975</xdr:colOff>
      <xdr:row>33</xdr:row>
      <xdr:rowOff>19050</xdr:rowOff>
    </xdr:to>
    <xdr:sp macro="" textlink="">
      <xdr:nvSpPr>
        <xdr:cNvPr id="42125" name="Line 31">
          <a:extLst>
            <a:ext uri="{FF2B5EF4-FFF2-40B4-BE49-F238E27FC236}">
              <a16:creationId xmlns:a16="http://schemas.microsoft.com/office/drawing/2014/main" id="{A825892A-B706-0792-2F4A-C17A9D637129}"/>
            </a:ext>
          </a:extLst>
        </xdr:cNvPr>
        <xdr:cNvSpPr>
          <a:spLocks noChangeShapeType="1"/>
        </xdr:cNvSpPr>
      </xdr:nvSpPr>
      <xdr:spPr bwMode="auto">
        <a:xfrm>
          <a:off x="828675" y="6219825"/>
          <a:ext cx="403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33</xdr:row>
      <xdr:rowOff>47625</xdr:rowOff>
    </xdr:from>
    <xdr:to>
      <xdr:col>5</xdr:col>
      <xdr:colOff>314325</xdr:colOff>
      <xdr:row>34</xdr:row>
      <xdr:rowOff>9525</xdr:rowOff>
    </xdr:to>
    <xdr:sp macro="" textlink="">
      <xdr:nvSpPr>
        <xdr:cNvPr id="42016" name="Text Box 32">
          <a:extLst>
            <a:ext uri="{FF2B5EF4-FFF2-40B4-BE49-F238E27FC236}">
              <a16:creationId xmlns:a16="http://schemas.microsoft.com/office/drawing/2014/main" id="{C85985F0-032E-8544-D0A8-E66FD5685BE2}"/>
            </a:ext>
          </a:extLst>
        </xdr:cNvPr>
        <xdr:cNvSpPr txBox="1">
          <a:spLocks noChangeArrowheads="1"/>
        </xdr:cNvSpPr>
      </xdr:nvSpPr>
      <xdr:spPr bwMode="auto">
        <a:xfrm>
          <a:off x="2600325" y="6248400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70 m</a:t>
          </a:r>
        </a:p>
      </xdr:txBody>
    </xdr:sp>
    <xdr:clientData/>
  </xdr:twoCellAnchor>
  <xdr:twoCellAnchor>
    <xdr:from>
      <xdr:col>0</xdr:col>
      <xdr:colOff>695325</xdr:colOff>
      <xdr:row>9</xdr:row>
      <xdr:rowOff>133350</xdr:rowOff>
    </xdr:from>
    <xdr:to>
      <xdr:col>0</xdr:col>
      <xdr:colOff>695325</xdr:colOff>
      <xdr:row>32</xdr:row>
      <xdr:rowOff>47625</xdr:rowOff>
    </xdr:to>
    <xdr:sp macro="" textlink="">
      <xdr:nvSpPr>
        <xdr:cNvPr id="42127" name="Line 33">
          <a:extLst>
            <a:ext uri="{FF2B5EF4-FFF2-40B4-BE49-F238E27FC236}">
              <a16:creationId xmlns:a16="http://schemas.microsoft.com/office/drawing/2014/main" id="{8ADBF163-FBBF-5C8D-7EAA-053AD67D719C}"/>
            </a:ext>
          </a:extLst>
        </xdr:cNvPr>
        <xdr:cNvSpPr>
          <a:spLocks noChangeShapeType="1"/>
        </xdr:cNvSpPr>
      </xdr:nvSpPr>
      <xdr:spPr bwMode="auto">
        <a:xfrm flipV="1">
          <a:off x="695325" y="1952625"/>
          <a:ext cx="0" cy="412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333375</xdr:colOff>
      <xdr:row>9</xdr:row>
      <xdr:rowOff>114300</xdr:rowOff>
    </xdr:from>
    <xdr:to>
      <xdr:col>10</xdr:col>
      <xdr:colOff>333375</xdr:colOff>
      <xdr:row>32</xdr:row>
      <xdr:rowOff>28575</xdr:rowOff>
    </xdr:to>
    <xdr:sp macro="" textlink="">
      <xdr:nvSpPr>
        <xdr:cNvPr id="42128" name="Line 35">
          <a:extLst>
            <a:ext uri="{FF2B5EF4-FFF2-40B4-BE49-F238E27FC236}">
              <a16:creationId xmlns:a16="http://schemas.microsoft.com/office/drawing/2014/main" id="{47A03586-0FE3-EEF6-F83E-7E5542C39FFA}"/>
            </a:ext>
          </a:extLst>
        </xdr:cNvPr>
        <xdr:cNvSpPr>
          <a:spLocks noChangeShapeType="1"/>
        </xdr:cNvSpPr>
      </xdr:nvSpPr>
      <xdr:spPr bwMode="auto">
        <a:xfrm flipV="1">
          <a:off x="5019675" y="1933575"/>
          <a:ext cx="0" cy="412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28</xdr:row>
      <xdr:rowOff>57150</xdr:rowOff>
    </xdr:from>
    <xdr:to>
      <xdr:col>2</xdr:col>
      <xdr:colOff>438150</xdr:colOff>
      <xdr:row>28</xdr:row>
      <xdr:rowOff>133350</xdr:rowOff>
    </xdr:to>
    <xdr:sp macro="" textlink="">
      <xdr:nvSpPr>
        <xdr:cNvPr id="42129" name="Oval 36">
          <a:extLst>
            <a:ext uri="{FF2B5EF4-FFF2-40B4-BE49-F238E27FC236}">
              <a16:creationId xmlns:a16="http://schemas.microsoft.com/office/drawing/2014/main" id="{57A67D70-858A-926B-8D54-1F15AFA1728C}"/>
            </a:ext>
          </a:extLst>
        </xdr:cNvPr>
        <xdr:cNvSpPr>
          <a:spLocks noChangeArrowheads="1"/>
        </xdr:cNvSpPr>
      </xdr:nvSpPr>
      <xdr:spPr bwMode="auto">
        <a:xfrm>
          <a:off x="1581150" y="54006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28</xdr:row>
      <xdr:rowOff>104775</xdr:rowOff>
    </xdr:from>
    <xdr:to>
      <xdr:col>3</xdr:col>
      <xdr:colOff>85725</xdr:colOff>
      <xdr:row>28</xdr:row>
      <xdr:rowOff>123825</xdr:rowOff>
    </xdr:to>
    <xdr:sp macro="" textlink="">
      <xdr:nvSpPr>
        <xdr:cNvPr id="42130" name="Line 37">
          <a:extLst>
            <a:ext uri="{FF2B5EF4-FFF2-40B4-BE49-F238E27FC236}">
              <a16:creationId xmlns:a16="http://schemas.microsoft.com/office/drawing/2014/main" id="{648CB7E2-4584-60EA-7F1C-10610868015A}"/>
            </a:ext>
          </a:extLst>
        </xdr:cNvPr>
        <xdr:cNvSpPr>
          <a:spLocks noChangeShapeType="1"/>
        </xdr:cNvSpPr>
      </xdr:nvSpPr>
      <xdr:spPr bwMode="auto">
        <a:xfrm>
          <a:off x="1724025" y="5448300"/>
          <a:ext cx="22860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523875</xdr:colOff>
      <xdr:row>29</xdr:row>
      <xdr:rowOff>28575</xdr:rowOff>
    </xdr:from>
    <xdr:to>
      <xdr:col>3</xdr:col>
      <xdr:colOff>333375</xdr:colOff>
      <xdr:row>29</xdr:row>
      <xdr:rowOff>161925</xdr:rowOff>
    </xdr:to>
    <xdr:sp macro="" textlink="">
      <xdr:nvSpPr>
        <xdr:cNvPr id="42022" name="Text Box 38">
          <a:extLst>
            <a:ext uri="{FF2B5EF4-FFF2-40B4-BE49-F238E27FC236}">
              <a16:creationId xmlns:a16="http://schemas.microsoft.com/office/drawing/2014/main" id="{05B3B400-9486-A580-51D1-4ADA31EF8CB9}"/>
            </a:ext>
          </a:extLst>
        </xdr:cNvPr>
        <xdr:cNvSpPr txBox="1">
          <a:spLocks noChangeArrowheads="1"/>
        </xdr:cNvSpPr>
      </xdr:nvSpPr>
      <xdr:spPr bwMode="auto">
        <a:xfrm>
          <a:off x="1743075" y="5543550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</a:p>
      </xdr:txBody>
    </xdr:sp>
    <xdr:clientData/>
  </xdr:twoCellAnchor>
  <xdr:twoCellAnchor>
    <xdr:from>
      <xdr:col>2</xdr:col>
      <xdr:colOff>457200</xdr:colOff>
      <xdr:row>27</xdr:row>
      <xdr:rowOff>47625</xdr:rowOff>
    </xdr:from>
    <xdr:to>
      <xdr:col>3</xdr:col>
      <xdr:colOff>19050</xdr:colOff>
      <xdr:row>28</xdr:row>
      <xdr:rowOff>0</xdr:rowOff>
    </xdr:to>
    <xdr:sp macro="" textlink="">
      <xdr:nvSpPr>
        <xdr:cNvPr id="42132" name="Line 39">
          <a:extLst>
            <a:ext uri="{FF2B5EF4-FFF2-40B4-BE49-F238E27FC236}">
              <a16:creationId xmlns:a16="http://schemas.microsoft.com/office/drawing/2014/main" id="{48B8980F-8C59-D89D-014C-13648C73420F}"/>
            </a:ext>
          </a:extLst>
        </xdr:cNvPr>
        <xdr:cNvSpPr>
          <a:spLocks noChangeShapeType="1"/>
        </xdr:cNvSpPr>
      </xdr:nvSpPr>
      <xdr:spPr bwMode="auto">
        <a:xfrm flipV="1">
          <a:off x="1676400" y="5219700"/>
          <a:ext cx="20955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26</xdr:row>
      <xdr:rowOff>38100</xdr:rowOff>
    </xdr:from>
    <xdr:to>
      <xdr:col>3</xdr:col>
      <xdr:colOff>276225</xdr:colOff>
      <xdr:row>27</xdr:row>
      <xdr:rowOff>0</xdr:rowOff>
    </xdr:to>
    <xdr:sp macro="" textlink="">
      <xdr:nvSpPr>
        <xdr:cNvPr id="42024" name="Text Box 40">
          <a:extLst>
            <a:ext uri="{FF2B5EF4-FFF2-40B4-BE49-F238E27FC236}">
              <a16:creationId xmlns:a16="http://schemas.microsoft.com/office/drawing/2014/main" id="{22C6D484-BC63-DEF5-D1B0-82A54853FC08}"/>
            </a:ext>
          </a:extLst>
        </xdr:cNvPr>
        <xdr:cNvSpPr txBox="1">
          <a:spLocks noChangeArrowheads="1"/>
        </xdr:cNvSpPr>
      </xdr:nvSpPr>
      <xdr:spPr bwMode="auto">
        <a:xfrm>
          <a:off x="1685925" y="5038725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</a:p>
      </xdr:txBody>
    </xdr:sp>
    <xdr:clientData/>
  </xdr:twoCellAnchor>
  <xdr:twoCellAnchor>
    <xdr:from>
      <xdr:col>1</xdr:col>
      <xdr:colOff>257175</xdr:colOff>
      <xdr:row>29</xdr:row>
      <xdr:rowOff>9525</xdr:rowOff>
    </xdr:from>
    <xdr:to>
      <xdr:col>2</xdr:col>
      <xdr:colOff>419100</xdr:colOff>
      <xdr:row>29</xdr:row>
      <xdr:rowOff>142875</xdr:rowOff>
    </xdr:to>
    <xdr:sp macro="" textlink="">
      <xdr:nvSpPr>
        <xdr:cNvPr id="42025" name="Text Box 41">
          <a:extLst>
            <a:ext uri="{FF2B5EF4-FFF2-40B4-BE49-F238E27FC236}">
              <a16:creationId xmlns:a16="http://schemas.microsoft.com/office/drawing/2014/main" id="{795029E4-35AB-2FF9-6253-5401990076AD}"/>
            </a:ext>
          </a:extLst>
        </xdr:cNvPr>
        <xdr:cNvSpPr txBox="1">
          <a:spLocks noChangeArrowheads="1"/>
        </xdr:cNvSpPr>
      </xdr:nvSpPr>
      <xdr:spPr bwMode="auto">
        <a:xfrm>
          <a:off x="1028700" y="552450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Eisenpfahl</a:t>
          </a:r>
        </a:p>
      </xdr:txBody>
    </xdr:sp>
    <xdr:clientData/>
  </xdr:twoCellAnchor>
  <xdr:twoCellAnchor>
    <xdr:from>
      <xdr:col>8</xdr:col>
      <xdr:colOff>180975</xdr:colOff>
      <xdr:row>15</xdr:row>
      <xdr:rowOff>142875</xdr:rowOff>
    </xdr:from>
    <xdr:to>
      <xdr:col>8</xdr:col>
      <xdr:colOff>257175</xdr:colOff>
      <xdr:row>16</xdr:row>
      <xdr:rowOff>47625</xdr:rowOff>
    </xdr:to>
    <xdr:sp macro="" textlink="">
      <xdr:nvSpPr>
        <xdr:cNvPr id="42135" name="Oval 42">
          <a:extLst>
            <a:ext uri="{FF2B5EF4-FFF2-40B4-BE49-F238E27FC236}">
              <a16:creationId xmlns:a16="http://schemas.microsoft.com/office/drawing/2014/main" id="{D9C477A4-1DED-19C3-4D7B-832435DE8CF3}"/>
            </a:ext>
          </a:extLst>
        </xdr:cNvPr>
        <xdr:cNvSpPr>
          <a:spLocks noChangeArrowheads="1"/>
        </xdr:cNvSpPr>
      </xdr:nvSpPr>
      <xdr:spPr bwMode="auto">
        <a:xfrm>
          <a:off x="4333875" y="2990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19050</xdr:rowOff>
    </xdr:from>
    <xdr:to>
      <xdr:col>8</xdr:col>
      <xdr:colOff>85725</xdr:colOff>
      <xdr:row>16</xdr:row>
      <xdr:rowOff>38100</xdr:rowOff>
    </xdr:to>
    <xdr:sp macro="" textlink="">
      <xdr:nvSpPr>
        <xdr:cNvPr id="42136" name="Line 43">
          <a:extLst>
            <a:ext uri="{FF2B5EF4-FFF2-40B4-BE49-F238E27FC236}">
              <a16:creationId xmlns:a16="http://schemas.microsoft.com/office/drawing/2014/main" id="{736073DA-6D33-E1EF-6286-2AB15BB4FB9B}"/>
            </a:ext>
          </a:extLst>
        </xdr:cNvPr>
        <xdr:cNvSpPr>
          <a:spLocks noChangeShapeType="1"/>
        </xdr:cNvSpPr>
      </xdr:nvSpPr>
      <xdr:spPr bwMode="auto">
        <a:xfrm flipH="1">
          <a:off x="3924300" y="3038475"/>
          <a:ext cx="3143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16</xdr:row>
      <xdr:rowOff>66675</xdr:rowOff>
    </xdr:from>
    <xdr:to>
      <xdr:col>9</xdr:col>
      <xdr:colOff>0</xdr:colOff>
      <xdr:row>17</xdr:row>
      <xdr:rowOff>28575</xdr:rowOff>
    </xdr:to>
    <xdr:sp macro="" textlink="">
      <xdr:nvSpPr>
        <xdr:cNvPr id="42028" name="Text Box 44">
          <a:extLst>
            <a:ext uri="{FF2B5EF4-FFF2-40B4-BE49-F238E27FC236}">
              <a16:creationId xmlns:a16="http://schemas.microsoft.com/office/drawing/2014/main" id="{7A4C19A2-DDD0-DF91-E191-F12980071C3C}"/>
            </a:ext>
          </a:extLst>
        </xdr:cNvPr>
        <xdr:cNvSpPr txBox="1">
          <a:spLocks noChangeArrowheads="1"/>
        </xdr:cNvSpPr>
      </xdr:nvSpPr>
      <xdr:spPr bwMode="auto">
        <a:xfrm>
          <a:off x="4076700" y="3086100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</a:t>
          </a:r>
        </a:p>
      </xdr:txBody>
    </xdr:sp>
    <xdr:clientData/>
  </xdr:twoCellAnchor>
  <xdr:twoCellAnchor>
    <xdr:from>
      <xdr:col>8</xdr:col>
      <xdr:colOff>104775</xdr:colOff>
      <xdr:row>14</xdr:row>
      <xdr:rowOff>142875</xdr:rowOff>
    </xdr:from>
    <xdr:to>
      <xdr:col>10</xdr:col>
      <xdr:colOff>180975</xdr:colOff>
      <xdr:row>15</xdr:row>
      <xdr:rowOff>104775</xdr:rowOff>
    </xdr:to>
    <xdr:sp macro="" textlink="">
      <xdr:nvSpPr>
        <xdr:cNvPr id="42029" name="Text Box 45">
          <a:extLst>
            <a:ext uri="{FF2B5EF4-FFF2-40B4-BE49-F238E27FC236}">
              <a16:creationId xmlns:a16="http://schemas.microsoft.com/office/drawing/2014/main" id="{E17BADB6-E015-C688-99DA-A81B491D1624}"/>
            </a:ext>
          </a:extLst>
        </xdr:cNvPr>
        <xdr:cNvSpPr txBox="1">
          <a:spLocks noChangeArrowheads="1"/>
        </xdr:cNvSpPr>
      </xdr:nvSpPr>
      <xdr:spPr bwMode="auto">
        <a:xfrm>
          <a:off x="4257675" y="281940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Eisenpfahl</a:t>
          </a:r>
        </a:p>
      </xdr:txBody>
    </xdr:sp>
    <xdr:clientData/>
  </xdr:twoCellAnchor>
  <xdr:twoCellAnchor>
    <xdr:from>
      <xdr:col>2</xdr:col>
      <xdr:colOff>609600</xdr:colOff>
      <xdr:row>15</xdr:row>
      <xdr:rowOff>95250</xdr:rowOff>
    </xdr:from>
    <xdr:to>
      <xdr:col>11</xdr:col>
      <xdr:colOff>19050</xdr:colOff>
      <xdr:row>23</xdr:row>
      <xdr:rowOff>19050</xdr:rowOff>
    </xdr:to>
    <xdr:sp macro="" textlink="">
      <xdr:nvSpPr>
        <xdr:cNvPr id="42139" name="Freeform 46">
          <a:extLst>
            <a:ext uri="{FF2B5EF4-FFF2-40B4-BE49-F238E27FC236}">
              <a16:creationId xmlns:a16="http://schemas.microsoft.com/office/drawing/2014/main" id="{A73389D5-D506-4CB2-4E90-50FED14F2E32}"/>
            </a:ext>
          </a:extLst>
        </xdr:cNvPr>
        <xdr:cNvSpPr>
          <a:spLocks/>
        </xdr:cNvSpPr>
      </xdr:nvSpPr>
      <xdr:spPr bwMode="auto">
        <a:xfrm>
          <a:off x="1828800" y="2943225"/>
          <a:ext cx="3390900" cy="1419225"/>
        </a:xfrm>
        <a:custGeom>
          <a:avLst/>
          <a:gdLst>
            <a:gd name="T0" fmla="*/ 47625 w 356"/>
            <a:gd name="T1" fmla="*/ 838200 h 149"/>
            <a:gd name="T2" fmla="*/ 381000 w 356"/>
            <a:gd name="T3" fmla="*/ 409575 h 149"/>
            <a:gd name="T4" fmla="*/ 1495425 w 356"/>
            <a:gd name="T5" fmla="*/ 209550 h 149"/>
            <a:gd name="T6" fmla="*/ 2714625 w 356"/>
            <a:gd name="T7" fmla="*/ 133350 h 149"/>
            <a:gd name="T8" fmla="*/ 3114675 w 356"/>
            <a:gd name="T9" fmla="*/ 66675 h 149"/>
            <a:gd name="T10" fmla="*/ 3333750 w 356"/>
            <a:gd name="T11" fmla="*/ 561975 h 149"/>
            <a:gd name="T12" fmla="*/ 2762250 w 356"/>
            <a:gd name="T13" fmla="*/ 971550 h 149"/>
            <a:gd name="T14" fmla="*/ 1276350 w 356"/>
            <a:gd name="T15" fmla="*/ 1238250 h 149"/>
            <a:gd name="T16" fmla="*/ 200025 w 356"/>
            <a:gd name="T17" fmla="*/ 1352550 h 149"/>
            <a:gd name="T18" fmla="*/ 47625 w 356"/>
            <a:gd name="T19" fmla="*/ 838200 h 14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56" h="149">
              <a:moveTo>
                <a:pt x="5" y="88"/>
              </a:moveTo>
              <a:cubicBezTo>
                <a:pt x="8" y="71"/>
                <a:pt x="15" y="54"/>
                <a:pt x="40" y="43"/>
              </a:cubicBezTo>
              <a:cubicBezTo>
                <a:pt x="65" y="32"/>
                <a:pt x="116" y="27"/>
                <a:pt x="157" y="22"/>
              </a:cubicBezTo>
              <a:cubicBezTo>
                <a:pt x="198" y="17"/>
                <a:pt x="257" y="17"/>
                <a:pt x="285" y="14"/>
              </a:cubicBezTo>
              <a:cubicBezTo>
                <a:pt x="313" y="11"/>
                <a:pt x="316" y="0"/>
                <a:pt x="327" y="7"/>
              </a:cubicBezTo>
              <a:cubicBezTo>
                <a:pt x="338" y="14"/>
                <a:pt x="356" y="43"/>
                <a:pt x="350" y="59"/>
              </a:cubicBezTo>
              <a:cubicBezTo>
                <a:pt x="344" y="75"/>
                <a:pt x="326" y="90"/>
                <a:pt x="290" y="102"/>
              </a:cubicBezTo>
              <a:cubicBezTo>
                <a:pt x="254" y="114"/>
                <a:pt x="179" y="123"/>
                <a:pt x="134" y="130"/>
              </a:cubicBezTo>
              <a:cubicBezTo>
                <a:pt x="89" y="137"/>
                <a:pt x="42" y="149"/>
                <a:pt x="21" y="142"/>
              </a:cubicBezTo>
              <a:cubicBezTo>
                <a:pt x="0" y="135"/>
                <a:pt x="2" y="105"/>
                <a:pt x="5" y="88"/>
              </a:cubicBezTo>
              <a:close/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19</xdr:row>
      <xdr:rowOff>76200</xdr:rowOff>
    </xdr:from>
    <xdr:to>
      <xdr:col>6</xdr:col>
      <xdr:colOff>228600</xdr:colOff>
      <xdr:row>20</xdr:row>
      <xdr:rowOff>47625</xdr:rowOff>
    </xdr:to>
    <xdr:sp macro="" textlink="">
      <xdr:nvSpPr>
        <xdr:cNvPr id="42031" name="Text Box 47">
          <a:extLst>
            <a:ext uri="{FF2B5EF4-FFF2-40B4-BE49-F238E27FC236}">
              <a16:creationId xmlns:a16="http://schemas.microsoft.com/office/drawing/2014/main" id="{B4F2AB6E-A417-8D80-D8CB-1061431ABA87}"/>
            </a:ext>
          </a:extLst>
        </xdr:cNvPr>
        <xdr:cNvSpPr txBox="1">
          <a:spLocks noChangeArrowheads="1"/>
        </xdr:cNvSpPr>
      </xdr:nvSpPr>
      <xdr:spPr bwMode="auto">
        <a:xfrm>
          <a:off x="2638425" y="3609975"/>
          <a:ext cx="981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Lichtung (Holschlag)</a:t>
          </a:r>
        </a:p>
      </xdr:txBody>
    </xdr:sp>
    <xdr:clientData/>
  </xdr:twoCellAnchor>
  <xdr:twoCellAnchor>
    <xdr:from>
      <xdr:col>6</xdr:col>
      <xdr:colOff>142875</xdr:colOff>
      <xdr:row>12</xdr:row>
      <xdr:rowOff>47625</xdr:rowOff>
    </xdr:from>
    <xdr:to>
      <xdr:col>7</xdr:col>
      <xdr:colOff>200025</xdr:colOff>
      <xdr:row>14</xdr:row>
      <xdr:rowOff>66675</xdr:rowOff>
    </xdr:to>
    <xdr:sp macro="" textlink="">
      <xdr:nvSpPr>
        <xdr:cNvPr id="42141" name="Freeform 48">
          <a:extLst>
            <a:ext uri="{FF2B5EF4-FFF2-40B4-BE49-F238E27FC236}">
              <a16:creationId xmlns:a16="http://schemas.microsoft.com/office/drawing/2014/main" id="{9D0FCE67-1769-F56E-6F25-EA354AA72DD7}"/>
            </a:ext>
          </a:extLst>
        </xdr:cNvPr>
        <xdr:cNvSpPr>
          <a:spLocks/>
        </xdr:cNvSpPr>
      </xdr:nvSpPr>
      <xdr:spPr bwMode="auto">
        <a:xfrm>
          <a:off x="3533775" y="2381250"/>
          <a:ext cx="590550" cy="361950"/>
        </a:xfrm>
        <a:custGeom>
          <a:avLst/>
          <a:gdLst>
            <a:gd name="T0" fmla="*/ 238125 w 62"/>
            <a:gd name="T1" fmla="*/ 0 h 38"/>
            <a:gd name="T2" fmla="*/ 0 w 62"/>
            <a:gd name="T3" fmla="*/ 152400 h 38"/>
            <a:gd name="T4" fmla="*/ 76200 w 62"/>
            <a:gd name="T5" fmla="*/ 352425 h 38"/>
            <a:gd name="T6" fmla="*/ 390525 w 62"/>
            <a:gd name="T7" fmla="*/ 361950 h 38"/>
            <a:gd name="T8" fmla="*/ 571500 w 62"/>
            <a:gd name="T9" fmla="*/ 238125 h 38"/>
            <a:gd name="T10" fmla="*/ 590550 w 62"/>
            <a:gd name="T11" fmla="*/ 57150 h 38"/>
            <a:gd name="T12" fmla="*/ 438150 w 62"/>
            <a:gd name="T13" fmla="*/ 0 h 38"/>
            <a:gd name="T14" fmla="*/ 238125 w 62"/>
            <a:gd name="T15" fmla="*/ 0 h 3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0" t="0" r="r" b="b"/>
          <a:pathLst>
            <a:path w="62" h="38">
              <a:moveTo>
                <a:pt x="25" y="0"/>
              </a:moveTo>
              <a:lnTo>
                <a:pt x="0" y="16"/>
              </a:lnTo>
              <a:lnTo>
                <a:pt x="8" y="37"/>
              </a:lnTo>
              <a:lnTo>
                <a:pt x="41" y="38"/>
              </a:lnTo>
              <a:lnTo>
                <a:pt x="60" y="25"/>
              </a:lnTo>
              <a:lnTo>
                <a:pt x="62" y="6"/>
              </a:lnTo>
              <a:lnTo>
                <a:pt x="46" y="0"/>
              </a:lnTo>
              <a:lnTo>
                <a:pt x="25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11</xdr:row>
      <xdr:rowOff>123825</xdr:rowOff>
    </xdr:from>
    <xdr:to>
      <xdr:col>6</xdr:col>
      <xdr:colOff>228600</xdr:colOff>
      <xdr:row>12</xdr:row>
      <xdr:rowOff>85725</xdr:rowOff>
    </xdr:to>
    <xdr:sp macro="" textlink="">
      <xdr:nvSpPr>
        <xdr:cNvPr id="42033" name="Text Box 49">
          <a:extLst>
            <a:ext uri="{FF2B5EF4-FFF2-40B4-BE49-F238E27FC236}">
              <a16:creationId xmlns:a16="http://schemas.microsoft.com/office/drawing/2014/main" id="{EFBF1869-B291-C5D6-9537-A22F91C0656F}"/>
            </a:ext>
          </a:extLst>
        </xdr:cNvPr>
        <xdr:cNvSpPr txBox="1">
          <a:spLocks noChangeArrowheads="1"/>
        </xdr:cNvSpPr>
      </xdr:nvSpPr>
      <xdr:spPr bwMode="auto">
        <a:xfrm>
          <a:off x="3009900" y="228600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Steinblock</a:t>
          </a:r>
        </a:p>
      </xdr:txBody>
    </xdr:sp>
    <xdr:clientData/>
  </xdr:twoCellAnchor>
  <xdr:twoCellAnchor>
    <xdr:from>
      <xdr:col>7</xdr:col>
      <xdr:colOff>171450</xdr:colOff>
      <xdr:row>14</xdr:row>
      <xdr:rowOff>0</xdr:rowOff>
    </xdr:from>
    <xdr:to>
      <xdr:col>8</xdr:col>
      <xdr:colOff>180975</xdr:colOff>
      <xdr:row>15</xdr:row>
      <xdr:rowOff>95250</xdr:rowOff>
    </xdr:to>
    <xdr:sp macro="" textlink="">
      <xdr:nvSpPr>
        <xdr:cNvPr id="42143" name="Line 50">
          <a:extLst>
            <a:ext uri="{FF2B5EF4-FFF2-40B4-BE49-F238E27FC236}">
              <a16:creationId xmlns:a16="http://schemas.microsoft.com/office/drawing/2014/main" id="{FC2530F9-227F-D2A4-3F5F-A5A043AB4860}"/>
            </a:ext>
          </a:extLst>
        </xdr:cNvPr>
        <xdr:cNvSpPr>
          <a:spLocks noChangeShapeType="1"/>
        </xdr:cNvSpPr>
      </xdr:nvSpPr>
      <xdr:spPr bwMode="auto">
        <a:xfrm>
          <a:off x="4095750" y="2676525"/>
          <a:ext cx="2381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14</xdr:row>
      <xdr:rowOff>114300</xdr:rowOff>
    </xdr:from>
    <xdr:to>
      <xdr:col>8</xdr:col>
      <xdr:colOff>19050</xdr:colOff>
      <xdr:row>15</xdr:row>
      <xdr:rowOff>66675</xdr:rowOff>
    </xdr:to>
    <xdr:sp macro="" textlink="">
      <xdr:nvSpPr>
        <xdr:cNvPr id="42035" name="Text Box 51">
          <a:extLst>
            <a:ext uri="{FF2B5EF4-FFF2-40B4-BE49-F238E27FC236}">
              <a16:creationId xmlns:a16="http://schemas.microsoft.com/office/drawing/2014/main" id="{4428E536-DB0B-6F82-2F66-E7B2B35536D3}"/>
            </a:ext>
          </a:extLst>
        </xdr:cNvPr>
        <xdr:cNvSpPr txBox="1">
          <a:spLocks noChangeArrowheads="1"/>
        </xdr:cNvSpPr>
      </xdr:nvSpPr>
      <xdr:spPr bwMode="auto">
        <a:xfrm>
          <a:off x="3867150" y="2790825"/>
          <a:ext cx="3048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15 m</a:t>
          </a:r>
        </a:p>
      </xdr:txBody>
    </xdr:sp>
    <xdr:clientData/>
  </xdr:twoCellAnchor>
  <xdr:twoCellAnchor editAs="oneCell">
    <xdr:from>
      <xdr:col>20</xdr:col>
      <xdr:colOff>114300</xdr:colOff>
      <xdr:row>27</xdr:row>
      <xdr:rowOff>76200</xdr:rowOff>
    </xdr:from>
    <xdr:to>
      <xdr:col>20</xdr:col>
      <xdr:colOff>304800</xdr:colOff>
      <xdr:row>31</xdr:row>
      <xdr:rowOff>66675</xdr:rowOff>
    </xdr:to>
    <xdr:pic>
      <xdr:nvPicPr>
        <xdr:cNvPr id="42145" name="Picture 52">
          <a:extLst>
            <a:ext uri="{FF2B5EF4-FFF2-40B4-BE49-F238E27FC236}">
              <a16:creationId xmlns:a16="http://schemas.microsoft.com/office/drawing/2014/main" id="{6B706D98-415A-88FE-CCE9-971FB585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52482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123825</xdr:colOff>
      <xdr:row>29</xdr:row>
      <xdr:rowOff>38100</xdr:rowOff>
    </xdr:from>
    <xdr:to>
      <xdr:col>21</xdr:col>
      <xdr:colOff>314325</xdr:colOff>
      <xdr:row>33</xdr:row>
      <xdr:rowOff>28575</xdr:rowOff>
    </xdr:to>
    <xdr:pic>
      <xdr:nvPicPr>
        <xdr:cNvPr id="42146" name="Picture 53">
          <a:extLst>
            <a:ext uri="{FF2B5EF4-FFF2-40B4-BE49-F238E27FC236}">
              <a16:creationId xmlns:a16="http://schemas.microsoft.com/office/drawing/2014/main" id="{A74D5A26-93BA-8C4B-16FC-95C08576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5530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523875</xdr:colOff>
      <xdr:row>28</xdr:row>
      <xdr:rowOff>114300</xdr:rowOff>
    </xdr:from>
    <xdr:to>
      <xdr:col>21</xdr:col>
      <xdr:colOff>104775</xdr:colOff>
      <xdr:row>32</xdr:row>
      <xdr:rowOff>104775</xdr:rowOff>
    </xdr:to>
    <xdr:pic>
      <xdr:nvPicPr>
        <xdr:cNvPr id="42147" name="Picture 54">
          <a:extLst>
            <a:ext uri="{FF2B5EF4-FFF2-40B4-BE49-F238E27FC236}">
              <a16:creationId xmlns:a16="http://schemas.microsoft.com/office/drawing/2014/main" id="{F2F250ED-6EE7-9F1F-07B9-F10847F0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54578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361950</xdr:colOff>
      <xdr:row>28</xdr:row>
      <xdr:rowOff>38100</xdr:rowOff>
    </xdr:from>
    <xdr:to>
      <xdr:col>20</xdr:col>
      <xdr:colOff>552450</xdr:colOff>
      <xdr:row>32</xdr:row>
      <xdr:rowOff>28575</xdr:rowOff>
    </xdr:to>
    <xdr:pic>
      <xdr:nvPicPr>
        <xdr:cNvPr id="42148" name="Picture 55">
          <a:extLst>
            <a:ext uri="{FF2B5EF4-FFF2-40B4-BE49-F238E27FC236}">
              <a16:creationId xmlns:a16="http://schemas.microsoft.com/office/drawing/2014/main" id="{3E274CF7-EC0C-3695-8F6B-6A1703F0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3816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114300</xdr:colOff>
      <xdr:row>24</xdr:row>
      <xdr:rowOff>304800</xdr:rowOff>
    </xdr:from>
    <xdr:to>
      <xdr:col>16</xdr:col>
      <xdr:colOff>266700</xdr:colOff>
      <xdr:row>27</xdr:row>
      <xdr:rowOff>104775</xdr:rowOff>
    </xdr:to>
    <xdr:pic>
      <xdr:nvPicPr>
        <xdr:cNvPr id="42149" name="Picture 56">
          <a:extLst>
            <a:ext uri="{FF2B5EF4-FFF2-40B4-BE49-F238E27FC236}">
              <a16:creationId xmlns:a16="http://schemas.microsoft.com/office/drawing/2014/main" id="{6BB7172D-1625-B1BD-EB91-B5CD92C4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81965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17</xdr:col>
      <xdr:colOff>47625</xdr:colOff>
      <xdr:row>26</xdr:row>
      <xdr:rowOff>85725</xdr:rowOff>
    </xdr:from>
    <xdr:to>
      <xdr:col>17</xdr:col>
      <xdr:colOff>200025</xdr:colOff>
      <xdr:row>29</xdr:row>
      <xdr:rowOff>28575</xdr:rowOff>
    </xdr:to>
    <xdr:pic>
      <xdr:nvPicPr>
        <xdr:cNvPr id="42150" name="Picture 57">
          <a:extLst>
            <a:ext uri="{FF2B5EF4-FFF2-40B4-BE49-F238E27FC236}">
              <a16:creationId xmlns:a16="http://schemas.microsoft.com/office/drawing/2014/main" id="{C898B598-E742-417D-CFE0-9AB983F6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508635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20</xdr:col>
      <xdr:colOff>257175</xdr:colOff>
      <xdr:row>28</xdr:row>
      <xdr:rowOff>142875</xdr:rowOff>
    </xdr:from>
    <xdr:to>
      <xdr:col>20</xdr:col>
      <xdr:colOff>409575</xdr:colOff>
      <xdr:row>31</xdr:row>
      <xdr:rowOff>85725</xdr:rowOff>
    </xdr:to>
    <xdr:pic>
      <xdr:nvPicPr>
        <xdr:cNvPr id="42151" name="Picture 58">
          <a:extLst>
            <a:ext uri="{FF2B5EF4-FFF2-40B4-BE49-F238E27FC236}">
              <a16:creationId xmlns:a16="http://schemas.microsoft.com/office/drawing/2014/main" id="{2DB1E3A6-CC4E-3904-7BD4-04AFA150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5486400"/>
          <a:ext cx="152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495300</xdr:colOff>
      <xdr:row>9</xdr:row>
      <xdr:rowOff>104775</xdr:rowOff>
    </xdr:from>
    <xdr:to>
      <xdr:col>0</xdr:col>
      <xdr:colOff>523875</xdr:colOff>
      <xdr:row>33</xdr:row>
      <xdr:rowOff>28575</xdr:rowOff>
    </xdr:to>
    <xdr:sp macro="" textlink="">
      <xdr:nvSpPr>
        <xdr:cNvPr id="42152" name="Freeform 59">
          <a:extLst>
            <a:ext uri="{FF2B5EF4-FFF2-40B4-BE49-F238E27FC236}">
              <a16:creationId xmlns:a16="http://schemas.microsoft.com/office/drawing/2014/main" id="{4889490D-6365-EA3D-8461-FFDF2954727F}"/>
            </a:ext>
          </a:extLst>
        </xdr:cNvPr>
        <xdr:cNvSpPr>
          <a:spLocks/>
        </xdr:cNvSpPr>
      </xdr:nvSpPr>
      <xdr:spPr bwMode="auto">
        <a:xfrm>
          <a:off x="495300" y="1924050"/>
          <a:ext cx="28575" cy="4305300"/>
        </a:xfrm>
        <a:custGeom>
          <a:avLst/>
          <a:gdLst>
            <a:gd name="T0" fmla="*/ 28575 w 9"/>
            <a:gd name="T1" fmla="*/ 0 h 452"/>
            <a:gd name="T2" fmla="*/ 0 w 9"/>
            <a:gd name="T3" fmla="*/ 2276475 h 452"/>
            <a:gd name="T4" fmla="*/ 28575 w 9"/>
            <a:gd name="T5" fmla="*/ 4305300 h 45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452">
              <a:moveTo>
                <a:pt x="9" y="0"/>
              </a:moveTo>
              <a:cubicBezTo>
                <a:pt x="4" y="82"/>
                <a:pt x="0" y="164"/>
                <a:pt x="0" y="239"/>
              </a:cubicBezTo>
              <a:cubicBezTo>
                <a:pt x="0" y="314"/>
                <a:pt x="4" y="383"/>
                <a:pt x="9" y="45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390525</xdr:colOff>
      <xdr:row>9</xdr:row>
      <xdr:rowOff>123825</xdr:rowOff>
    </xdr:from>
    <xdr:to>
      <xdr:col>0</xdr:col>
      <xdr:colOff>428625</xdr:colOff>
      <xdr:row>33</xdr:row>
      <xdr:rowOff>47625</xdr:rowOff>
    </xdr:to>
    <xdr:sp macro="" textlink="">
      <xdr:nvSpPr>
        <xdr:cNvPr id="42153" name="Freeform 60">
          <a:extLst>
            <a:ext uri="{FF2B5EF4-FFF2-40B4-BE49-F238E27FC236}">
              <a16:creationId xmlns:a16="http://schemas.microsoft.com/office/drawing/2014/main" id="{5CE55D79-726A-F2A8-E352-CAD2459BEE8E}"/>
            </a:ext>
          </a:extLst>
        </xdr:cNvPr>
        <xdr:cNvSpPr>
          <a:spLocks/>
        </xdr:cNvSpPr>
      </xdr:nvSpPr>
      <xdr:spPr bwMode="auto">
        <a:xfrm flipH="1">
          <a:off x="390525" y="1943100"/>
          <a:ext cx="38100" cy="4305300"/>
        </a:xfrm>
        <a:custGeom>
          <a:avLst/>
          <a:gdLst>
            <a:gd name="T0" fmla="*/ 38100 w 9"/>
            <a:gd name="T1" fmla="*/ 0 h 452"/>
            <a:gd name="T2" fmla="*/ 0 w 9"/>
            <a:gd name="T3" fmla="*/ 2276475 h 452"/>
            <a:gd name="T4" fmla="*/ 38100 w 9"/>
            <a:gd name="T5" fmla="*/ 4305300 h 45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452">
              <a:moveTo>
                <a:pt x="9" y="0"/>
              </a:moveTo>
              <a:cubicBezTo>
                <a:pt x="4" y="82"/>
                <a:pt x="0" y="164"/>
                <a:pt x="0" y="239"/>
              </a:cubicBezTo>
              <a:cubicBezTo>
                <a:pt x="0" y="314"/>
                <a:pt x="4" y="383"/>
                <a:pt x="9" y="45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22</xdr:row>
      <xdr:rowOff>85725</xdr:rowOff>
    </xdr:from>
    <xdr:to>
      <xdr:col>0</xdr:col>
      <xdr:colOff>695325</xdr:colOff>
      <xdr:row>22</xdr:row>
      <xdr:rowOff>238125</xdr:rowOff>
    </xdr:to>
    <xdr:sp macro="" textlink="">
      <xdr:nvSpPr>
        <xdr:cNvPr id="42018" name="Text Box 34">
          <a:extLst>
            <a:ext uri="{FF2B5EF4-FFF2-40B4-BE49-F238E27FC236}">
              <a16:creationId xmlns:a16="http://schemas.microsoft.com/office/drawing/2014/main" id="{9FBA90D5-FE8E-9EA7-C4FA-F89FBEB660AE}"/>
            </a:ext>
          </a:extLst>
        </xdr:cNvPr>
        <xdr:cNvSpPr txBox="1">
          <a:spLocks noChangeArrowheads="1"/>
        </xdr:cNvSpPr>
      </xdr:nvSpPr>
      <xdr:spPr bwMode="auto">
        <a:xfrm>
          <a:off x="438150" y="4133850"/>
          <a:ext cx="2571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72 m</a:t>
          </a:r>
        </a:p>
      </xdr:txBody>
    </xdr:sp>
    <xdr:clientData/>
  </xdr:twoCellAnchor>
  <xdr:twoCellAnchor>
    <xdr:from>
      <xdr:col>0</xdr:col>
      <xdr:colOff>114300</xdr:colOff>
      <xdr:row>16</xdr:row>
      <xdr:rowOff>9525</xdr:rowOff>
    </xdr:from>
    <xdr:to>
      <xdr:col>0</xdr:col>
      <xdr:colOff>571500</xdr:colOff>
      <xdr:row>16</xdr:row>
      <xdr:rowOff>142875</xdr:rowOff>
    </xdr:to>
    <xdr:sp macro="" textlink="">
      <xdr:nvSpPr>
        <xdr:cNvPr id="42045" name="Text Box 61">
          <a:extLst>
            <a:ext uri="{FF2B5EF4-FFF2-40B4-BE49-F238E27FC236}">
              <a16:creationId xmlns:a16="http://schemas.microsoft.com/office/drawing/2014/main" id="{F7DD75C2-0448-599C-B2B7-C04D4607D9D0}"/>
            </a:ext>
          </a:extLst>
        </xdr:cNvPr>
        <xdr:cNvSpPr txBox="1">
          <a:spLocks noChangeArrowheads="1"/>
        </xdr:cNvSpPr>
      </xdr:nvSpPr>
      <xdr:spPr bwMode="auto">
        <a:xfrm>
          <a:off x="114300" y="3028950"/>
          <a:ext cx="4572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>
    <xdr:from>
      <xdr:col>11</xdr:col>
      <xdr:colOff>104775</xdr:colOff>
      <xdr:row>6</xdr:row>
      <xdr:rowOff>95250</xdr:rowOff>
    </xdr:from>
    <xdr:to>
      <xdr:col>12</xdr:col>
      <xdr:colOff>38100</xdr:colOff>
      <xdr:row>8</xdr:row>
      <xdr:rowOff>0</xdr:rowOff>
    </xdr:to>
    <xdr:sp macro="" textlink="">
      <xdr:nvSpPr>
        <xdr:cNvPr id="42156" name="Line 62">
          <a:extLst>
            <a:ext uri="{FF2B5EF4-FFF2-40B4-BE49-F238E27FC236}">
              <a16:creationId xmlns:a16="http://schemas.microsoft.com/office/drawing/2014/main" id="{4DBAC794-57DC-87CC-7DF7-3BF74667A0E5}"/>
            </a:ext>
          </a:extLst>
        </xdr:cNvPr>
        <xdr:cNvSpPr>
          <a:spLocks noChangeShapeType="1"/>
        </xdr:cNvSpPr>
      </xdr:nvSpPr>
      <xdr:spPr bwMode="auto">
        <a:xfrm flipH="1">
          <a:off x="5305425" y="1409700"/>
          <a:ext cx="85725" cy="238125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19050</xdr:colOff>
      <xdr:row>5</xdr:row>
      <xdr:rowOff>104775</xdr:rowOff>
    </xdr:from>
    <xdr:to>
      <xdr:col>12</xdr:col>
      <xdr:colOff>142875</xdr:colOff>
      <xdr:row>6</xdr:row>
      <xdr:rowOff>47625</xdr:rowOff>
    </xdr:to>
    <xdr:sp macro="" textlink="">
      <xdr:nvSpPr>
        <xdr:cNvPr id="42047" name="Text Box 63">
          <a:extLst>
            <a:ext uri="{FF2B5EF4-FFF2-40B4-BE49-F238E27FC236}">
              <a16:creationId xmlns:a16="http://schemas.microsoft.com/office/drawing/2014/main" id="{89D7F9C0-C1CD-3BDD-ED45-4FC4F8B97F48}"/>
            </a:ext>
          </a:extLst>
        </xdr:cNvPr>
        <xdr:cNvSpPr txBox="1">
          <a:spLocks noChangeArrowheads="1"/>
        </xdr:cNvSpPr>
      </xdr:nvSpPr>
      <xdr:spPr bwMode="auto">
        <a:xfrm>
          <a:off x="5372100" y="1228725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15</xdr:col>
      <xdr:colOff>142875</xdr:colOff>
      <xdr:row>31</xdr:row>
      <xdr:rowOff>0</xdr:rowOff>
    </xdr:from>
    <xdr:to>
      <xdr:col>19</xdr:col>
      <xdr:colOff>257175</xdr:colOff>
      <xdr:row>33</xdr:row>
      <xdr:rowOff>161925</xdr:rowOff>
    </xdr:to>
    <xdr:sp macro="" textlink="">
      <xdr:nvSpPr>
        <xdr:cNvPr id="42048" name="Text Box 64">
          <a:extLst>
            <a:ext uri="{FF2B5EF4-FFF2-40B4-BE49-F238E27FC236}">
              <a16:creationId xmlns:a16="http://schemas.microsoft.com/office/drawing/2014/main" id="{8C05490F-E8DF-02D5-5794-F125BB6B68AE}"/>
            </a:ext>
          </a:extLst>
        </xdr:cNvPr>
        <xdr:cNvSpPr txBox="1">
          <a:spLocks noChangeArrowheads="1"/>
        </xdr:cNvSpPr>
      </xdr:nvSpPr>
      <xdr:spPr bwMode="auto">
        <a:xfrm>
          <a:off x="6096000" y="5857875"/>
          <a:ext cx="1428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Nadelholz-Mischwald. Vor allem Fi, etwas Ta und wenig Laubholz.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13</xdr:row>
      <xdr:rowOff>114300</xdr:rowOff>
    </xdr:from>
    <xdr:to>
      <xdr:col>10</xdr:col>
      <xdr:colOff>152400</xdr:colOff>
      <xdr:row>16</xdr:row>
      <xdr:rowOff>152400</xdr:rowOff>
    </xdr:to>
    <xdr:sp macro="" textlink="">
      <xdr:nvSpPr>
        <xdr:cNvPr id="15392" name="Line 1">
          <a:extLst>
            <a:ext uri="{FF2B5EF4-FFF2-40B4-BE49-F238E27FC236}">
              <a16:creationId xmlns:a16="http://schemas.microsoft.com/office/drawing/2014/main" id="{FA0851F4-15E9-4A5C-2BBD-E47744C30C43}"/>
            </a:ext>
          </a:extLst>
        </xdr:cNvPr>
        <xdr:cNvSpPr>
          <a:spLocks noChangeShapeType="1"/>
        </xdr:cNvSpPr>
      </xdr:nvSpPr>
      <xdr:spPr bwMode="auto">
        <a:xfrm flipV="1">
          <a:off x="4876800" y="344805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152400</xdr:colOff>
      <xdr:row>11</xdr:row>
      <xdr:rowOff>85725</xdr:rowOff>
    </xdr:from>
    <xdr:to>
      <xdr:col>10</xdr:col>
      <xdr:colOff>152400</xdr:colOff>
      <xdr:row>13</xdr:row>
      <xdr:rowOff>57150</xdr:rowOff>
    </xdr:to>
    <xdr:sp macro="" textlink="">
      <xdr:nvSpPr>
        <xdr:cNvPr id="15393" name="Line 2">
          <a:extLst>
            <a:ext uri="{FF2B5EF4-FFF2-40B4-BE49-F238E27FC236}">
              <a16:creationId xmlns:a16="http://schemas.microsoft.com/office/drawing/2014/main" id="{701F981F-A812-8A66-84AF-9D3A4BAD2A3B}"/>
            </a:ext>
          </a:extLst>
        </xdr:cNvPr>
        <xdr:cNvSpPr>
          <a:spLocks noChangeShapeType="1"/>
        </xdr:cNvSpPr>
      </xdr:nvSpPr>
      <xdr:spPr bwMode="auto">
        <a:xfrm flipV="1">
          <a:off x="4876800" y="2962275"/>
          <a:ext cx="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180975</xdr:colOff>
      <xdr:row>19</xdr:row>
      <xdr:rowOff>200025</xdr:rowOff>
    </xdr:from>
    <xdr:to>
      <xdr:col>10</xdr:col>
      <xdr:colOff>180975</xdr:colOff>
      <xdr:row>22</xdr:row>
      <xdr:rowOff>104775</xdr:rowOff>
    </xdr:to>
    <xdr:sp macro="" textlink="">
      <xdr:nvSpPr>
        <xdr:cNvPr id="15394" name="Line 3">
          <a:extLst>
            <a:ext uri="{FF2B5EF4-FFF2-40B4-BE49-F238E27FC236}">
              <a16:creationId xmlns:a16="http://schemas.microsoft.com/office/drawing/2014/main" id="{A30A0CD4-574A-C14B-6038-CCAE3084B315}"/>
            </a:ext>
          </a:extLst>
        </xdr:cNvPr>
        <xdr:cNvSpPr>
          <a:spLocks noChangeShapeType="1"/>
        </xdr:cNvSpPr>
      </xdr:nvSpPr>
      <xdr:spPr bwMode="auto">
        <a:xfrm flipH="1" flipV="1">
          <a:off x="4905375" y="4867275"/>
          <a:ext cx="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171450</xdr:colOff>
      <xdr:row>17</xdr:row>
      <xdr:rowOff>152400</xdr:rowOff>
    </xdr:from>
    <xdr:to>
      <xdr:col>10</xdr:col>
      <xdr:colOff>171450</xdr:colOff>
      <xdr:row>19</xdr:row>
      <xdr:rowOff>66675</xdr:rowOff>
    </xdr:to>
    <xdr:sp macro="" textlink="">
      <xdr:nvSpPr>
        <xdr:cNvPr id="15395" name="Line 4">
          <a:extLst>
            <a:ext uri="{FF2B5EF4-FFF2-40B4-BE49-F238E27FC236}">
              <a16:creationId xmlns:a16="http://schemas.microsoft.com/office/drawing/2014/main" id="{CB858259-ABAE-6EA0-EA3C-D28C43C1502B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3624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171450</xdr:colOff>
      <xdr:row>25</xdr:row>
      <xdr:rowOff>133350</xdr:rowOff>
    </xdr:from>
    <xdr:to>
      <xdr:col>11</xdr:col>
      <xdr:colOff>171450</xdr:colOff>
      <xdr:row>28</xdr:row>
      <xdr:rowOff>171450</xdr:rowOff>
    </xdr:to>
    <xdr:sp macro="" textlink="">
      <xdr:nvSpPr>
        <xdr:cNvPr id="15396" name="Line 5">
          <a:extLst>
            <a:ext uri="{FF2B5EF4-FFF2-40B4-BE49-F238E27FC236}">
              <a16:creationId xmlns:a16="http://schemas.microsoft.com/office/drawing/2014/main" id="{478F8DFF-3DC9-E03A-0E43-8A47529FEB10}"/>
            </a:ext>
          </a:extLst>
        </xdr:cNvPr>
        <xdr:cNvSpPr>
          <a:spLocks noChangeShapeType="1"/>
        </xdr:cNvSpPr>
      </xdr:nvSpPr>
      <xdr:spPr bwMode="auto">
        <a:xfrm flipV="1">
          <a:off x="5172075" y="62198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161925</xdr:colOff>
      <xdr:row>23</xdr:row>
      <xdr:rowOff>76200</xdr:rowOff>
    </xdr:from>
    <xdr:to>
      <xdr:col>11</xdr:col>
      <xdr:colOff>161925</xdr:colOff>
      <xdr:row>25</xdr:row>
      <xdr:rowOff>85725</xdr:rowOff>
    </xdr:to>
    <xdr:sp macro="" textlink="">
      <xdr:nvSpPr>
        <xdr:cNvPr id="15397" name="Line 6">
          <a:extLst>
            <a:ext uri="{FF2B5EF4-FFF2-40B4-BE49-F238E27FC236}">
              <a16:creationId xmlns:a16="http://schemas.microsoft.com/office/drawing/2014/main" id="{82F7515B-DDAB-AF93-4C8A-07A4ADE74266}"/>
            </a:ext>
          </a:extLst>
        </xdr:cNvPr>
        <xdr:cNvSpPr>
          <a:spLocks noChangeShapeType="1"/>
        </xdr:cNvSpPr>
      </xdr:nvSpPr>
      <xdr:spPr bwMode="auto">
        <a:xfrm flipH="1" flipV="1">
          <a:off x="5162550" y="5657850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133350</xdr:colOff>
      <xdr:row>31</xdr:row>
      <xdr:rowOff>171450</xdr:rowOff>
    </xdr:from>
    <xdr:to>
      <xdr:col>10</xdr:col>
      <xdr:colOff>219075</xdr:colOff>
      <xdr:row>34</xdr:row>
      <xdr:rowOff>200025</xdr:rowOff>
    </xdr:to>
    <xdr:sp macro="" textlink="">
      <xdr:nvSpPr>
        <xdr:cNvPr id="15398" name="Line 7">
          <a:extLst>
            <a:ext uri="{FF2B5EF4-FFF2-40B4-BE49-F238E27FC236}">
              <a16:creationId xmlns:a16="http://schemas.microsoft.com/office/drawing/2014/main" id="{2D0A368F-DDD4-C0F3-72E3-03337222FB98}"/>
            </a:ext>
          </a:extLst>
        </xdr:cNvPr>
        <xdr:cNvSpPr>
          <a:spLocks noChangeShapeType="1"/>
        </xdr:cNvSpPr>
      </xdr:nvSpPr>
      <xdr:spPr bwMode="auto">
        <a:xfrm flipH="1" flipV="1">
          <a:off x="4857750" y="7629525"/>
          <a:ext cx="857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200025</xdr:colOff>
      <xdr:row>29</xdr:row>
      <xdr:rowOff>133350</xdr:rowOff>
    </xdr:from>
    <xdr:to>
      <xdr:col>10</xdr:col>
      <xdr:colOff>85725</xdr:colOff>
      <xdr:row>31</xdr:row>
      <xdr:rowOff>104775</xdr:rowOff>
    </xdr:to>
    <xdr:sp macro="" textlink="">
      <xdr:nvSpPr>
        <xdr:cNvPr id="15399" name="Line 8">
          <a:extLst>
            <a:ext uri="{FF2B5EF4-FFF2-40B4-BE49-F238E27FC236}">
              <a16:creationId xmlns:a16="http://schemas.microsoft.com/office/drawing/2014/main" id="{1383991B-F97E-E976-BC89-1402930F8E12}"/>
            </a:ext>
          </a:extLst>
        </xdr:cNvPr>
        <xdr:cNvSpPr>
          <a:spLocks noChangeShapeType="1"/>
        </xdr:cNvSpPr>
      </xdr:nvSpPr>
      <xdr:spPr bwMode="auto">
        <a:xfrm flipH="1" flipV="1">
          <a:off x="4657725" y="7134225"/>
          <a:ext cx="1524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37</xdr:row>
      <xdr:rowOff>85725</xdr:rowOff>
    </xdr:from>
    <xdr:to>
      <xdr:col>11</xdr:col>
      <xdr:colOff>257175</xdr:colOff>
      <xdr:row>40</xdr:row>
      <xdr:rowOff>123825</xdr:rowOff>
    </xdr:to>
    <xdr:sp macro="" textlink="">
      <xdr:nvSpPr>
        <xdr:cNvPr id="15400" name="Line 9">
          <a:extLst>
            <a:ext uri="{FF2B5EF4-FFF2-40B4-BE49-F238E27FC236}">
              <a16:creationId xmlns:a16="http://schemas.microsoft.com/office/drawing/2014/main" id="{A11E1499-FF26-45AB-B7C3-90E8728856A8}"/>
            </a:ext>
          </a:extLst>
        </xdr:cNvPr>
        <xdr:cNvSpPr>
          <a:spLocks noChangeShapeType="1"/>
        </xdr:cNvSpPr>
      </xdr:nvSpPr>
      <xdr:spPr bwMode="auto">
        <a:xfrm flipV="1">
          <a:off x="525780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35</xdr:row>
      <xdr:rowOff>47625</xdr:rowOff>
    </xdr:from>
    <xdr:to>
      <xdr:col>11</xdr:col>
      <xdr:colOff>257175</xdr:colOff>
      <xdr:row>37</xdr:row>
      <xdr:rowOff>9525</xdr:rowOff>
    </xdr:to>
    <xdr:sp macro="" textlink="">
      <xdr:nvSpPr>
        <xdr:cNvPr id="15401" name="Line 10">
          <a:extLst>
            <a:ext uri="{FF2B5EF4-FFF2-40B4-BE49-F238E27FC236}">
              <a16:creationId xmlns:a16="http://schemas.microsoft.com/office/drawing/2014/main" id="{DC53B04F-6DCB-B574-9EC7-634DD008625B}"/>
            </a:ext>
          </a:extLst>
        </xdr:cNvPr>
        <xdr:cNvSpPr>
          <a:spLocks noChangeShapeType="1"/>
        </xdr:cNvSpPr>
      </xdr:nvSpPr>
      <xdr:spPr bwMode="auto">
        <a:xfrm flipV="1">
          <a:off x="525780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152400</xdr:colOff>
      <xdr:row>43</xdr:row>
      <xdr:rowOff>76200</xdr:rowOff>
    </xdr:from>
    <xdr:to>
      <xdr:col>10</xdr:col>
      <xdr:colOff>152400</xdr:colOff>
      <xdr:row>46</xdr:row>
      <xdr:rowOff>114300</xdr:rowOff>
    </xdr:to>
    <xdr:sp macro="" textlink="">
      <xdr:nvSpPr>
        <xdr:cNvPr id="15402" name="Line 11">
          <a:extLst>
            <a:ext uri="{FF2B5EF4-FFF2-40B4-BE49-F238E27FC236}">
              <a16:creationId xmlns:a16="http://schemas.microsoft.com/office/drawing/2014/main" id="{91E7BEAE-BA46-CCA5-823A-AF6507851EDF}"/>
            </a:ext>
          </a:extLst>
        </xdr:cNvPr>
        <xdr:cNvSpPr>
          <a:spLocks noChangeShapeType="1"/>
        </xdr:cNvSpPr>
      </xdr:nvSpPr>
      <xdr:spPr bwMode="auto">
        <a:xfrm flipV="1">
          <a:off x="4876800" y="1023937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152400</xdr:colOff>
      <xdr:row>41</xdr:row>
      <xdr:rowOff>152400</xdr:rowOff>
    </xdr:from>
    <xdr:to>
      <xdr:col>10</xdr:col>
      <xdr:colOff>152400</xdr:colOff>
      <xdr:row>42</xdr:row>
      <xdr:rowOff>200025</xdr:rowOff>
    </xdr:to>
    <xdr:sp macro="" textlink="">
      <xdr:nvSpPr>
        <xdr:cNvPr id="15403" name="Line 12">
          <a:extLst>
            <a:ext uri="{FF2B5EF4-FFF2-40B4-BE49-F238E27FC236}">
              <a16:creationId xmlns:a16="http://schemas.microsoft.com/office/drawing/2014/main" id="{A5B74827-5FCF-99C4-8F25-A6EAA15DC1CB}"/>
            </a:ext>
          </a:extLst>
        </xdr:cNvPr>
        <xdr:cNvSpPr>
          <a:spLocks noChangeShapeType="1"/>
        </xdr:cNvSpPr>
      </xdr:nvSpPr>
      <xdr:spPr bwMode="auto">
        <a:xfrm flipV="1">
          <a:off x="4876800" y="985837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66675</xdr:colOff>
      <xdr:row>49</xdr:row>
      <xdr:rowOff>209550</xdr:rowOff>
    </xdr:from>
    <xdr:to>
      <xdr:col>10</xdr:col>
      <xdr:colOff>209550</xdr:colOff>
      <xdr:row>52</xdr:row>
      <xdr:rowOff>123825</xdr:rowOff>
    </xdr:to>
    <xdr:sp macro="" textlink="">
      <xdr:nvSpPr>
        <xdr:cNvPr id="15404" name="Line 13">
          <a:extLst>
            <a:ext uri="{FF2B5EF4-FFF2-40B4-BE49-F238E27FC236}">
              <a16:creationId xmlns:a16="http://schemas.microsoft.com/office/drawing/2014/main" id="{45380A57-0349-F4A1-3129-ADE883A31286}"/>
            </a:ext>
          </a:extLst>
        </xdr:cNvPr>
        <xdr:cNvSpPr>
          <a:spLocks noChangeShapeType="1"/>
        </xdr:cNvSpPr>
      </xdr:nvSpPr>
      <xdr:spPr bwMode="auto">
        <a:xfrm flipH="1" flipV="1">
          <a:off x="4791075" y="11706225"/>
          <a:ext cx="14287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47</xdr:row>
      <xdr:rowOff>104775</xdr:rowOff>
    </xdr:from>
    <xdr:to>
      <xdr:col>10</xdr:col>
      <xdr:colOff>66675</xdr:colOff>
      <xdr:row>49</xdr:row>
      <xdr:rowOff>123825</xdr:rowOff>
    </xdr:to>
    <xdr:sp macro="" textlink="">
      <xdr:nvSpPr>
        <xdr:cNvPr id="15405" name="Line 14">
          <a:extLst>
            <a:ext uri="{FF2B5EF4-FFF2-40B4-BE49-F238E27FC236}">
              <a16:creationId xmlns:a16="http://schemas.microsoft.com/office/drawing/2014/main" id="{1E6CA0DD-FFBF-67C6-DC3F-39A48D03279C}"/>
            </a:ext>
          </a:extLst>
        </xdr:cNvPr>
        <xdr:cNvSpPr>
          <a:spLocks noChangeShapeType="1"/>
        </xdr:cNvSpPr>
      </xdr:nvSpPr>
      <xdr:spPr bwMode="auto">
        <a:xfrm flipH="1" flipV="1">
          <a:off x="4562475" y="11144250"/>
          <a:ext cx="2286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73E9C2AB-74E3-8B02-465B-16768F3ED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9B9DB1D8-9DAA-668F-2BD7-FDA5648E8E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3019" name="Picture 1" descr="skizze2">
          <a:extLst>
            <a:ext uri="{FF2B5EF4-FFF2-40B4-BE49-F238E27FC236}">
              <a16:creationId xmlns:a16="http://schemas.microsoft.com/office/drawing/2014/main" id="{1BF86CE1-4494-E1F0-0DF7-956CFDBE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DE184DA0-9359-9E3A-915D-D1D47F57761B}"/>
            </a:ext>
          </a:extLst>
        </xdr:cNvPr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3021" name="Picture 3" descr="Humusform_Darstellung_ohne">
          <a:extLst>
            <a:ext uri="{FF2B5EF4-FFF2-40B4-BE49-F238E27FC236}">
              <a16:creationId xmlns:a16="http://schemas.microsoft.com/office/drawing/2014/main" id="{156B6C1F-A22D-BD09-D4C5-BAA63B48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142875</xdr:rowOff>
    </xdr:from>
    <xdr:to>
      <xdr:col>11</xdr:col>
      <xdr:colOff>133350</xdr:colOff>
      <xdr:row>21</xdr:row>
      <xdr:rowOff>76200</xdr:rowOff>
    </xdr:to>
    <xdr:sp macro="" textlink="">
      <xdr:nvSpPr>
        <xdr:cNvPr id="43022" name="Rectangle 4">
          <a:extLst>
            <a:ext uri="{FF2B5EF4-FFF2-40B4-BE49-F238E27FC236}">
              <a16:creationId xmlns:a16="http://schemas.microsoft.com/office/drawing/2014/main" id="{23D4C718-7EF8-591F-E0D9-4BE046522E43}"/>
            </a:ext>
          </a:extLst>
        </xdr:cNvPr>
        <xdr:cNvSpPr>
          <a:spLocks noChangeArrowheads="1"/>
        </xdr:cNvSpPr>
      </xdr:nvSpPr>
      <xdr:spPr bwMode="auto">
        <a:xfrm>
          <a:off x="4914900" y="3238500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375485A-1BBE-5212-98DB-D6AD300FB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E37C338C-97FB-8C0D-B586-D49A1246B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6</xdr:col>
          <xdr:colOff>104775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6B5D08A8-7276-503F-206E-5FCDD74AC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6</xdr:col>
          <xdr:colOff>104775</xdr:colOff>
          <xdr:row>10</xdr:row>
          <xdr:rowOff>76200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97BFCFC1-54B2-D247-3C8C-915C13FBF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6</xdr:col>
          <xdr:colOff>104775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B1FC4BD7-D454-083E-5DA2-4C56E465A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6</xdr:col>
          <xdr:colOff>104775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3703A465-9737-91E4-E84D-D286CBF3E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6</xdr:col>
          <xdr:colOff>104775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25028755-1DC3-112D-CA04-8DE799C15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6</xdr:col>
          <xdr:colOff>104775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6686851B-DB5D-ABC3-4098-47B13A5EC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196697CC-98D4-8D8B-51EA-9995608625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baseColWidth="10" defaultColWidth="10" defaultRowHeight="12.75"/>
  <cols>
    <col min="1" max="1" width="10.1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147</v>
      </c>
      <c r="B1" s="67"/>
      <c r="C1" s="333" t="s">
        <v>148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68"/>
      <c r="T1" s="68"/>
      <c r="U1" s="69"/>
      <c r="V1" s="334"/>
      <c r="W1" s="335"/>
    </row>
    <row r="2" spans="1:28" s="79" customFormat="1" ht="20.100000000000001" customHeight="1" thickBot="1">
      <c r="A2" s="71" t="s">
        <v>149</v>
      </c>
      <c r="B2" s="72"/>
      <c r="C2" s="72" t="s">
        <v>57</v>
      </c>
      <c r="D2" s="72"/>
      <c r="E2" s="72"/>
      <c r="F2" s="73"/>
      <c r="G2" s="336" t="s">
        <v>150</v>
      </c>
      <c r="H2" s="325"/>
      <c r="I2" s="74">
        <v>18</v>
      </c>
      <c r="J2" s="73"/>
      <c r="K2" s="336" t="s">
        <v>151</v>
      </c>
      <c r="L2" s="337"/>
      <c r="M2" s="338">
        <v>0.5</v>
      </c>
      <c r="N2" s="339"/>
      <c r="O2" s="336" t="s">
        <v>352</v>
      </c>
      <c r="P2" s="340"/>
      <c r="Q2" s="75">
        <v>37054</v>
      </c>
      <c r="R2" s="336" t="s">
        <v>152</v>
      </c>
      <c r="S2" s="340"/>
      <c r="T2" s="340"/>
      <c r="U2" s="236" t="s">
        <v>489</v>
      </c>
      <c r="V2" s="76"/>
      <c r="W2" s="77"/>
      <c r="X2" s="78"/>
    </row>
    <row r="3" spans="1:28" ht="20.100000000000001" customHeight="1" thickBot="1">
      <c r="A3" s="71" t="s">
        <v>153</v>
      </c>
      <c r="B3" s="327" t="s">
        <v>61</v>
      </c>
      <c r="C3" s="327"/>
      <c r="D3" s="327"/>
      <c r="E3" s="327"/>
      <c r="F3" s="328"/>
      <c r="G3" s="331" t="s">
        <v>154</v>
      </c>
      <c r="H3" s="332"/>
      <c r="I3" s="327">
        <v>1400</v>
      </c>
      <c r="J3" s="327"/>
      <c r="K3" s="327"/>
      <c r="L3" s="327"/>
      <c r="M3" s="327"/>
      <c r="N3" s="328"/>
      <c r="O3" s="80" t="s">
        <v>155</v>
      </c>
      <c r="P3" s="81"/>
      <c r="Q3" s="81"/>
      <c r="R3" s="329">
        <v>0.65</v>
      </c>
      <c r="S3" s="327"/>
      <c r="T3" s="327"/>
      <c r="U3" s="327"/>
      <c r="V3" s="327"/>
      <c r="W3" s="330"/>
      <c r="X3" s="82"/>
      <c r="Y3" s="82"/>
      <c r="Z3" s="82"/>
      <c r="AA3" s="82"/>
      <c r="AB3" s="82"/>
    </row>
    <row r="4" spans="1:28" ht="20.100000000000001" customHeight="1" thickBot="1">
      <c r="A4" s="324" t="s">
        <v>156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6"/>
      <c r="S4" s="326"/>
      <c r="T4" s="326"/>
      <c r="U4" s="327"/>
      <c r="V4" s="327"/>
      <c r="W4" s="330"/>
      <c r="X4" s="82"/>
      <c r="Y4" s="82"/>
      <c r="Z4" s="82"/>
      <c r="AA4" s="82"/>
      <c r="AB4" s="82"/>
    </row>
    <row r="5" spans="1:28" s="87" customFormat="1" ht="15" customHeight="1">
      <c r="A5" s="83" t="s">
        <v>157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21" t="s">
        <v>158</v>
      </c>
      <c r="P5" s="322"/>
      <c r="Q5" s="322"/>
      <c r="R5" s="322"/>
      <c r="S5" s="322"/>
      <c r="T5" s="322"/>
      <c r="U5" s="322"/>
      <c r="V5" s="322"/>
      <c r="W5" s="323"/>
    </row>
    <row r="6" spans="1:28" s="87" customFormat="1" ht="15" customHeight="1">
      <c r="A6" s="296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8"/>
      <c r="O6" s="296" t="s">
        <v>58</v>
      </c>
      <c r="P6" s="303"/>
      <c r="Q6" s="303"/>
      <c r="R6" s="303"/>
      <c r="S6" s="303"/>
      <c r="T6" s="303"/>
      <c r="U6" s="303"/>
      <c r="V6" s="303"/>
      <c r="W6" s="304"/>
    </row>
    <row r="7" spans="1:28">
      <c r="A7" s="299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8"/>
      <c r="O7" s="296"/>
      <c r="P7" s="303"/>
      <c r="Q7" s="303"/>
      <c r="R7" s="303"/>
      <c r="S7" s="303"/>
      <c r="T7" s="303"/>
      <c r="U7" s="303"/>
      <c r="V7" s="303"/>
      <c r="W7" s="304"/>
    </row>
    <row r="8" spans="1:28" ht="14.1" customHeight="1" thickBot="1">
      <c r="A8" s="299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8"/>
      <c r="O8" s="296"/>
      <c r="P8" s="303"/>
      <c r="Q8" s="303"/>
      <c r="R8" s="303"/>
      <c r="S8" s="303"/>
      <c r="T8" s="303"/>
      <c r="U8" s="303"/>
      <c r="V8" s="303"/>
      <c r="W8" s="304"/>
    </row>
    <row r="9" spans="1:28" ht="14.1" customHeight="1">
      <c r="A9" s="299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8"/>
      <c r="O9" s="305" t="s">
        <v>159</v>
      </c>
      <c r="P9" s="306"/>
      <c r="Q9" s="306"/>
      <c r="R9" s="306"/>
      <c r="S9" s="306"/>
      <c r="T9" s="306"/>
      <c r="U9" s="306"/>
      <c r="V9" s="306"/>
      <c r="W9" s="307"/>
    </row>
    <row r="10" spans="1:28" ht="14.1" customHeight="1">
      <c r="A10" s="299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8"/>
      <c r="O10" s="296" t="s">
        <v>59</v>
      </c>
      <c r="P10" s="303"/>
      <c r="Q10" s="303"/>
      <c r="R10" s="303"/>
      <c r="S10" s="303"/>
      <c r="T10" s="303"/>
      <c r="U10" s="303"/>
      <c r="V10" s="303"/>
      <c r="W10" s="304"/>
    </row>
    <row r="11" spans="1:28" ht="14.1" customHeight="1">
      <c r="A11" s="299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296"/>
      <c r="P11" s="303"/>
      <c r="Q11" s="303"/>
      <c r="R11" s="303"/>
      <c r="S11" s="303"/>
      <c r="T11" s="303"/>
      <c r="U11" s="303"/>
      <c r="V11" s="303"/>
      <c r="W11" s="304"/>
    </row>
    <row r="12" spans="1:28" ht="14.1" customHeight="1">
      <c r="A12" s="299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8"/>
      <c r="O12" s="296"/>
      <c r="P12" s="303"/>
      <c r="Q12" s="303"/>
      <c r="R12" s="303"/>
      <c r="S12" s="303"/>
      <c r="T12" s="303"/>
      <c r="U12" s="303"/>
      <c r="V12" s="303"/>
      <c r="W12" s="304"/>
    </row>
    <row r="13" spans="1:28" ht="13.5" customHeight="1" thickBot="1">
      <c r="A13" s="299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8"/>
      <c r="O13" s="296"/>
      <c r="P13" s="303"/>
      <c r="Q13" s="303"/>
      <c r="R13" s="303"/>
      <c r="S13" s="303"/>
      <c r="T13" s="303"/>
      <c r="U13" s="303"/>
      <c r="V13" s="303"/>
      <c r="W13" s="304"/>
    </row>
    <row r="14" spans="1:28" ht="13.5" customHeight="1">
      <c r="A14" s="299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8"/>
      <c r="O14" s="305" t="s">
        <v>230</v>
      </c>
      <c r="P14" s="306"/>
      <c r="Q14" s="306"/>
      <c r="R14" s="306"/>
      <c r="S14" s="306"/>
      <c r="T14" s="306"/>
      <c r="U14" s="306"/>
      <c r="V14" s="306"/>
      <c r="W14" s="307"/>
    </row>
    <row r="15" spans="1:28" ht="13.5" customHeight="1">
      <c r="A15" s="299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8"/>
      <c r="O15" s="296" t="s">
        <v>60</v>
      </c>
      <c r="P15" s="303"/>
      <c r="Q15" s="303"/>
      <c r="R15" s="303"/>
      <c r="S15" s="303"/>
      <c r="T15" s="303"/>
      <c r="U15" s="303"/>
      <c r="V15" s="303"/>
      <c r="W15" s="304"/>
    </row>
    <row r="16" spans="1:28" ht="14.1" customHeight="1">
      <c r="A16" s="299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8"/>
      <c r="O16" s="296"/>
      <c r="P16" s="303"/>
      <c r="Q16" s="303"/>
      <c r="R16" s="303"/>
      <c r="S16" s="303"/>
      <c r="T16" s="303"/>
      <c r="U16" s="303"/>
      <c r="V16" s="303"/>
      <c r="W16" s="304"/>
    </row>
    <row r="17" spans="1:23" ht="14.1" customHeight="1">
      <c r="A17" s="299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8"/>
      <c r="O17" s="296"/>
      <c r="P17" s="303"/>
      <c r="Q17" s="303"/>
      <c r="R17" s="303"/>
      <c r="S17" s="303"/>
      <c r="T17" s="303"/>
      <c r="U17" s="303"/>
      <c r="V17" s="303"/>
      <c r="W17" s="304"/>
    </row>
    <row r="18" spans="1:23" ht="14.1" customHeight="1">
      <c r="A18" s="299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  <c r="O18" s="296"/>
      <c r="P18" s="303"/>
      <c r="Q18" s="303"/>
      <c r="R18" s="303"/>
      <c r="S18" s="303"/>
      <c r="T18" s="303"/>
      <c r="U18" s="303"/>
      <c r="V18" s="303"/>
      <c r="W18" s="304"/>
    </row>
    <row r="19" spans="1:23" ht="14.1" customHeight="1">
      <c r="A19" s="299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8"/>
      <c r="O19" s="296"/>
      <c r="P19" s="303"/>
      <c r="Q19" s="303"/>
      <c r="R19" s="303"/>
      <c r="S19" s="303"/>
      <c r="T19" s="303"/>
      <c r="U19" s="303"/>
      <c r="V19" s="303"/>
      <c r="W19" s="304"/>
    </row>
    <row r="20" spans="1:23" ht="14.1" customHeight="1">
      <c r="A20" s="299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8"/>
      <c r="O20" s="296"/>
      <c r="P20" s="303"/>
      <c r="Q20" s="303"/>
      <c r="R20" s="303"/>
      <c r="S20" s="303"/>
      <c r="T20" s="303"/>
      <c r="U20" s="303"/>
      <c r="V20" s="303"/>
      <c r="W20" s="304"/>
    </row>
    <row r="21" spans="1:23" ht="14.1" customHeight="1">
      <c r="A21" s="299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8"/>
      <c r="O21" s="296"/>
      <c r="P21" s="303"/>
      <c r="Q21" s="303"/>
      <c r="R21" s="303"/>
      <c r="S21" s="303"/>
      <c r="T21" s="303"/>
      <c r="U21" s="303"/>
      <c r="V21" s="303"/>
      <c r="W21" s="304"/>
    </row>
    <row r="22" spans="1:23" ht="14.1" customHeight="1" thickBot="1">
      <c r="A22" s="299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8"/>
      <c r="O22" s="308"/>
      <c r="P22" s="309"/>
      <c r="Q22" s="309"/>
      <c r="R22" s="309"/>
      <c r="S22" s="309"/>
      <c r="T22" s="309"/>
      <c r="U22" s="309"/>
      <c r="V22" s="309"/>
      <c r="W22" s="310"/>
    </row>
    <row r="23" spans="1:23" ht="23.25" customHeight="1">
      <c r="A23" s="299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8"/>
      <c r="O23" s="311" t="s">
        <v>231</v>
      </c>
      <c r="P23" s="306"/>
      <c r="Q23" s="306"/>
      <c r="R23" s="306"/>
      <c r="S23" s="306"/>
      <c r="T23" s="306"/>
      <c r="U23" s="306"/>
      <c r="V23" s="306"/>
      <c r="W23" s="307"/>
    </row>
    <row r="24" spans="1:23" ht="14.1" customHeight="1">
      <c r="A24" s="299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8"/>
      <c r="O24" s="312"/>
      <c r="P24" s="313"/>
      <c r="Q24" s="313"/>
      <c r="R24" s="313"/>
      <c r="S24" s="313"/>
      <c r="T24" s="313"/>
      <c r="U24" s="313"/>
      <c r="V24" s="313"/>
      <c r="W24" s="314"/>
    </row>
    <row r="25" spans="1:23" ht="24.95" customHeight="1">
      <c r="A25" s="299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8"/>
      <c r="O25" s="312"/>
      <c r="P25" s="313"/>
      <c r="Q25" s="313"/>
      <c r="R25" s="313"/>
      <c r="S25" s="313"/>
      <c r="T25" s="313"/>
      <c r="U25" s="313"/>
      <c r="V25" s="313"/>
      <c r="W25" s="314"/>
    </row>
    <row r="26" spans="1:23" ht="14.1" customHeight="1">
      <c r="A26" s="299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8"/>
      <c r="O26" s="312"/>
      <c r="P26" s="313"/>
      <c r="Q26" s="313"/>
      <c r="R26" s="313"/>
      <c r="S26" s="313"/>
      <c r="T26" s="313"/>
      <c r="U26" s="313"/>
      <c r="V26" s="313"/>
      <c r="W26" s="314"/>
    </row>
    <row r="27" spans="1:23" ht="14.1" customHeight="1">
      <c r="A27" s="299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8"/>
      <c r="O27" s="312"/>
      <c r="P27" s="313"/>
      <c r="Q27" s="313"/>
      <c r="R27" s="313"/>
      <c r="S27" s="313"/>
      <c r="T27" s="313"/>
      <c r="U27" s="313"/>
      <c r="V27" s="313"/>
      <c r="W27" s="314"/>
    </row>
    <row r="28" spans="1:23" ht="14.1" customHeight="1">
      <c r="A28" s="299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8"/>
      <c r="O28" s="312"/>
      <c r="P28" s="313"/>
      <c r="Q28" s="313"/>
      <c r="R28" s="313"/>
      <c r="S28" s="313"/>
      <c r="T28" s="313"/>
      <c r="U28" s="313"/>
      <c r="V28" s="313"/>
      <c r="W28" s="314"/>
    </row>
    <row r="29" spans="1:23" ht="14.1" customHeight="1">
      <c r="A29" s="299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8"/>
      <c r="O29" s="312"/>
      <c r="P29" s="313"/>
      <c r="Q29" s="313"/>
      <c r="R29" s="313"/>
      <c r="S29" s="313"/>
      <c r="T29" s="313"/>
      <c r="U29" s="313"/>
      <c r="V29" s="313"/>
      <c r="W29" s="314"/>
    </row>
    <row r="30" spans="1:23" ht="14.1" customHeight="1">
      <c r="A30" s="299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315"/>
      <c r="P30" s="316"/>
      <c r="Q30" s="316"/>
      <c r="R30" s="316"/>
      <c r="S30" s="316"/>
      <c r="T30" s="316"/>
      <c r="U30" s="316"/>
      <c r="V30" s="316"/>
      <c r="W30" s="317"/>
    </row>
    <row r="31" spans="1:23" ht="14.1" customHeight="1">
      <c r="A31" s="299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8"/>
      <c r="O31" s="315"/>
      <c r="P31" s="316"/>
      <c r="Q31" s="316"/>
      <c r="R31" s="316"/>
      <c r="S31" s="316"/>
      <c r="T31" s="316"/>
      <c r="U31" s="316"/>
      <c r="V31" s="316"/>
      <c r="W31" s="317"/>
    </row>
    <row r="32" spans="1:23" ht="14.1" customHeight="1">
      <c r="A32" s="299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8"/>
      <c r="O32" s="315"/>
      <c r="P32" s="316"/>
      <c r="Q32" s="316"/>
      <c r="R32" s="316"/>
      <c r="S32" s="316"/>
      <c r="T32" s="316"/>
      <c r="U32" s="316"/>
      <c r="V32" s="316"/>
      <c r="W32" s="317"/>
    </row>
    <row r="33" spans="1:23" ht="14.1" customHeight="1">
      <c r="A33" s="299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8"/>
      <c r="O33" s="315"/>
      <c r="P33" s="316"/>
      <c r="Q33" s="316"/>
      <c r="R33" s="316"/>
      <c r="S33" s="316"/>
      <c r="T33" s="316"/>
      <c r="U33" s="316"/>
      <c r="V33" s="316"/>
      <c r="W33" s="317"/>
    </row>
    <row r="34" spans="1:23" ht="14.1" customHeight="1">
      <c r="A34" s="299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8"/>
      <c r="O34" s="315"/>
      <c r="P34" s="316"/>
      <c r="Q34" s="316"/>
      <c r="R34" s="316"/>
      <c r="S34" s="316"/>
      <c r="T34" s="316"/>
      <c r="U34" s="316"/>
      <c r="V34" s="316"/>
      <c r="W34" s="317"/>
    </row>
    <row r="35" spans="1:23" ht="14.1" customHeight="1">
      <c r="A35" s="299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8"/>
      <c r="O35" s="315"/>
      <c r="P35" s="316"/>
      <c r="Q35" s="316"/>
      <c r="R35" s="316"/>
      <c r="S35" s="316"/>
      <c r="T35" s="316"/>
      <c r="U35" s="316"/>
      <c r="V35" s="316"/>
      <c r="W35" s="317"/>
    </row>
    <row r="36" spans="1:23" ht="14.1" customHeight="1" thickBo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2"/>
      <c r="O36" s="318"/>
      <c r="P36" s="319"/>
      <c r="Q36" s="319"/>
      <c r="R36" s="319"/>
      <c r="S36" s="319"/>
      <c r="T36" s="319"/>
      <c r="U36" s="319"/>
      <c r="V36" s="319"/>
      <c r="W36" s="320"/>
    </row>
  </sheetData>
  <mergeCells count="24">
    <mergeCell ref="C1:R1"/>
    <mergeCell ref="V1:W1"/>
    <mergeCell ref="G2:H2"/>
    <mergeCell ref="K2:L2"/>
    <mergeCell ref="M2:N2"/>
    <mergeCell ref="O2:P2"/>
    <mergeCell ref="R2:T2"/>
    <mergeCell ref="O5:W5"/>
    <mergeCell ref="A4:Q4"/>
    <mergeCell ref="R4:T4"/>
    <mergeCell ref="I3:N3"/>
    <mergeCell ref="R3:W3"/>
    <mergeCell ref="B3:F3"/>
    <mergeCell ref="G3:H3"/>
    <mergeCell ref="U4:W4"/>
    <mergeCell ref="A6:N36"/>
    <mergeCell ref="O6:W8"/>
    <mergeCell ref="O9:W9"/>
    <mergeCell ref="O10:W13"/>
    <mergeCell ref="O14:W14"/>
    <mergeCell ref="O15:W22"/>
    <mergeCell ref="O23:W23"/>
    <mergeCell ref="O24:W29"/>
    <mergeCell ref="O30:W36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64</v>
      </c>
      <c r="B1" s="1" t="s">
        <v>342</v>
      </c>
      <c r="C1" s="1" t="s">
        <v>343</v>
      </c>
      <c r="D1" s="1" t="s">
        <v>344</v>
      </c>
      <c r="E1" s="1" t="s">
        <v>338</v>
      </c>
      <c r="F1" s="1" t="s">
        <v>339</v>
      </c>
      <c r="G1" s="1" t="s">
        <v>345</v>
      </c>
      <c r="H1" s="1" t="s">
        <v>340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618</v>
      </c>
      <c r="B3" s="3" t="s">
        <v>616</v>
      </c>
      <c r="C3" s="3" t="s">
        <v>609</v>
      </c>
      <c r="D3" s="3" t="s">
        <v>610</v>
      </c>
      <c r="E3" s="3" t="s">
        <v>611</v>
      </c>
      <c r="F3" s="3" t="s">
        <v>612</v>
      </c>
      <c r="G3" s="3" t="s">
        <v>619</v>
      </c>
      <c r="H3" s="3" t="s">
        <v>613</v>
      </c>
    </row>
    <row r="4" spans="1:8" ht="67.5">
      <c r="A4" s="13" t="s">
        <v>17</v>
      </c>
      <c r="B4" s="3" t="s">
        <v>18</v>
      </c>
      <c r="C4" s="3" t="s">
        <v>482</v>
      </c>
      <c r="D4" s="3"/>
      <c r="E4" s="3" t="s">
        <v>415</v>
      </c>
      <c r="F4" s="3" t="s">
        <v>416</v>
      </c>
      <c r="G4" s="3" t="s">
        <v>19</v>
      </c>
      <c r="H4" s="3" t="s">
        <v>15</v>
      </c>
    </row>
    <row r="5" spans="1:8" ht="56.25">
      <c r="A5" s="13" t="s">
        <v>20</v>
      </c>
      <c r="B5" s="3" t="s">
        <v>21</v>
      </c>
      <c r="C5" s="3" t="s">
        <v>482</v>
      </c>
      <c r="D5" s="3"/>
      <c r="E5" s="3" t="s">
        <v>415</v>
      </c>
      <c r="F5" s="3" t="s">
        <v>416</v>
      </c>
      <c r="G5" s="3" t="s">
        <v>19</v>
      </c>
      <c r="H5" s="3" t="s">
        <v>15</v>
      </c>
    </row>
    <row r="6" spans="1:8" s="2" customFormat="1" ht="56.25">
      <c r="A6" s="2" t="s">
        <v>40</v>
      </c>
      <c r="B6" s="3" t="s">
        <v>361</v>
      </c>
      <c r="C6" s="3" t="s">
        <v>395</v>
      </c>
      <c r="D6" s="3"/>
      <c r="E6" s="3" t="s">
        <v>38</v>
      </c>
      <c r="F6" s="3" t="s">
        <v>399</v>
      </c>
      <c r="G6" s="3" t="s">
        <v>396</v>
      </c>
      <c r="H6" s="3" t="s">
        <v>445</v>
      </c>
    </row>
    <row r="7" spans="1:8" s="2" customFormat="1" ht="56.25">
      <c r="A7" s="2" t="s">
        <v>41</v>
      </c>
      <c r="B7" s="3" t="s">
        <v>397</v>
      </c>
      <c r="C7" s="3" t="s">
        <v>395</v>
      </c>
      <c r="E7" s="3" t="s">
        <v>38</v>
      </c>
      <c r="F7" s="3" t="s">
        <v>399</v>
      </c>
      <c r="G7" s="3" t="s">
        <v>398</v>
      </c>
      <c r="H7" s="3" t="s">
        <v>445</v>
      </c>
    </row>
    <row r="8" spans="1:8" ht="56.25">
      <c r="A8" s="13" t="s">
        <v>12</v>
      </c>
      <c r="B8" s="3" t="s">
        <v>13</v>
      </c>
      <c r="C8" s="3" t="s">
        <v>482</v>
      </c>
      <c r="E8" s="3" t="s">
        <v>415</v>
      </c>
      <c r="F8" s="3" t="s">
        <v>612</v>
      </c>
      <c r="G8" s="3" t="s">
        <v>14</v>
      </c>
      <c r="H8" s="3" t="s">
        <v>15</v>
      </c>
    </row>
    <row r="9" spans="1:8" ht="67.5">
      <c r="A9" s="13" t="s">
        <v>23</v>
      </c>
      <c r="B9" s="3" t="s">
        <v>22</v>
      </c>
      <c r="C9" s="3" t="s">
        <v>482</v>
      </c>
      <c r="D9" s="3"/>
      <c r="E9" s="3" t="s">
        <v>415</v>
      </c>
      <c r="F9" s="3" t="s">
        <v>612</v>
      </c>
      <c r="G9" s="3" t="s">
        <v>14</v>
      </c>
      <c r="H9" s="3" t="s">
        <v>15</v>
      </c>
    </row>
    <row r="10" spans="1:8" ht="56.25">
      <c r="A10" s="13" t="s">
        <v>24</v>
      </c>
      <c r="B10" s="3" t="s">
        <v>25</v>
      </c>
      <c r="C10" s="3" t="s">
        <v>482</v>
      </c>
      <c r="D10" s="3"/>
      <c r="E10" s="3" t="s">
        <v>415</v>
      </c>
      <c r="F10" s="3" t="s">
        <v>612</v>
      </c>
      <c r="G10" s="3" t="s">
        <v>14</v>
      </c>
      <c r="H10" s="3" t="s">
        <v>15</v>
      </c>
    </row>
    <row r="11" spans="1:8" s="2" customFormat="1" ht="56.25">
      <c r="A11" s="2" t="s">
        <v>39</v>
      </c>
      <c r="B11" s="3" t="s">
        <v>361</v>
      </c>
      <c r="C11" s="3" t="s">
        <v>395</v>
      </c>
      <c r="D11" s="3"/>
      <c r="E11" s="3" t="s">
        <v>38</v>
      </c>
      <c r="F11" s="3" t="s">
        <v>399</v>
      </c>
      <c r="G11" s="3" t="s">
        <v>396</v>
      </c>
      <c r="H11" s="3" t="s">
        <v>445</v>
      </c>
    </row>
    <row r="12" spans="1:8" s="2" customFormat="1" ht="56.25">
      <c r="A12" s="2" t="s">
        <v>43</v>
      </c>
      <c r="B12" s="3" t="s">
        <v>44</v>
      </c>
      <c r="C12" s="3" t="s">
        <v>395</v>
      </c>
      <c r="D12" s="3"/>
      <c r="E12" s="3" t="s">
        <v>38</v>
      </c>
      <c r="F12" s="3" t="s">
        <v>399</v>
      </c>
      <c r="G12" s="3" t="s">
        <v>396</v>
      </c>
      <c r="H12" s="3" t="s">
        <v>445</v>
      </c>
    </row>
    <row r="13" spans="1:8" s="2" customFormat="1" ht="56.25">
      <c r="A13" s="2" t="s">
        <v>49</v>
      </c>
      <c r="B13" s="3" t="s">
        <v>50</v>
      </c>
      <c r="C13" s="3" t="s">
        <v>465</v>
      </c>
      <c r="D13" s="3"/>
      <c r="E13" s="3" t="s">
        <v>38</v>
      </c>
      <c r="F13" s="3" t="s">
        <v>47</v>
      </c>
      <c r="G13" s="3" t="s">
        <v>396</v>
      </c>
      <c r="H13" s="3" t="s">
        <v>48</v>
      </c>
    </row>
    <row r="14" spans="1:8" s="2" customFormat="1" ht="56.25">
      <c r="A14" s="2" t="s">
        <v>45</v>
      </c>
      <c r="B14" s="3" t="s">
        <v>46</v>
      </c>
      <c r="C14" s="3" t="s">
        <v>465</v>
      </c>
      <c r="D14" s="3"/>
      <c r="E14" s="3" t="s">
        <v>38</v>
      </c>
      <c r="F14" s="3" t="s">
        <v>399</v>
      </c>
      <c r="G14" s="3" t="s">
        <v>47</v>
      </c>
      <c r="H14" s="3" t="s">
        <v>48</v>
      </c>
    </row>
    <row r="15" spans="1:8" s="2" customFormat="1" ht="56.25">
      <c r="A15" s="2" t="s">
        <v>42</v>
      </c>
      <c r="B15" s="3" t="s">
        <v>397</v>
      </c>
      <c r="C15" s="3" t="s">
        <v>395</v>
      </c>
      <c r="E15" s="3" t="s">
        <v>38</v>
      </c>
      <c r="F15" s="3" t="s">
        <v>399</v>
      </c>
      <c r="G15" s="3" t="s">
        <v>398</v>
      </c>
      <c r="H15" s="3" t="s">
        <v>445</v>
      </c>
    </row>
    <row r="16" spans="1:8" ht="56.25">
      <c r="A16" s="13" t="s">
        <v>16</v>
      </c>
      <c r="B16" s="3" t="s">
        <v>13</v>
      </c>
      <c r="C16" s="3" t="s">
        <v>482</v>
      </c>
      <c r="E16" s="3" t="s">
        <v>415</v>
      </c>
      <c r="F16" s="3" t="s">
        <v>612</v>
      </c>
      <c r="G16" s="3" t="s">
        <v>14</v>
      </c>
      <c r="H16" s="3" t="s">
        <v>15</v>
      </c>
    </row>
    <row r="17" spans="1:8" ht="56.25">
      <c r="A17" s="13" t="s">
        <v>26</v>
      </c>
      <c r="B17" s="3" t="s">
        <v>30</v>
      </c>
      <c r="C17" s="3" t="s">
        <v>482</v>
      </c>
      <c r="D17" s="3" t="s">
        <v>610</v>
      </c>
      <c r="E17" s="3" t="s">
        <v>415</v>
      </c>
      <c r="F17" s="3" t="s">
        <v>612</v>
      </c>
      <c r="G17" s="3" t="s">
        <v>28</v>
      </c>
      <c r="H17" s="3" t="s">
        <v>29</v>
      </c>
    </row>
    <row r="18" spans="1:8" ht="67.5">
      <c r="A18" s="13" t="s">
        <v>27</v>
      </c>
      <c r="B18" s="3" t="s">
        <v>22</v>
      </c>
      <c r="C18" s="3" t="s">
        <v>482</v>
      </c>
      <c r="D18" s="3"/>
      <c r="E18" s="3" t="s">
        <v>415</v>
      </c>
      <c r="F18" s="3" t="s">
        <v>612</v>
      </c>
      <c r="G18" s="3" t="s">
        <v>14</v>
      </c>
      <c r="H18" s="3" t="s">
        <v>15</v>
      </c>
    </row>
    <row r="19" spans="1:8" ht="56.25">
      <c r="A19" s="13" t="s">
        <v>31</v>
      </c>
      <c r="B19" s="3" t="s">
        <v>32</v>
      </c>
      <c r="C19" s="3" t="s">
        <v>482</v>
      </c>
      <c r="D19" s="3" t="s">
        <v>610</v>
      </c>
      <c r="E19" s="3" t="s">
        <v>415</v>
      </c>
      <c r="F19" s="3" t="s">
        <v>612</v>
      </c>
      <c r="G19" s="3" t="s">
        <v>28</v>
      </c>
      <c r="H19" s="3" t="s">
        <v>29</v>
      </c>
    </row>
    <row r="20" spans="1:8" ht="56.25">
      <c r="A20" s="13" t="s">
        <v>245</v>
      </c>
      <c r="B20" s="3" t="s">
        <v>246</v>
      </c>
      <c r="C20" s="3" t="s">
        <v>395</v>
      </c>
      <c r="D20" s="3"/>
      <c r="E20" s="3" t="s">
        <v>417</v>
      </c>
      <c r="F20" s="3" t="s">
        <v>612</v>
      </c>
      <c r="G20" s="3" t="s">
        <v>247</v>
      </c>
      <c r="H20" s="3" t="s">
        <v>248</v>
      </c>
    </row>
    <row r="21" spans="1:8" ht="45">
      <c r="A21" s="13" t="s">
        <v>138</v>
      </c>
      <c r="B21" s="3" t="s">
        <v>139</v>
      </c>
      <c r="C21" s="3" t="s">
        <v>395</v>
      </c>
      <c r="D21" s="3"/>
      <c r="E21" s="3" t="s">
        <v>140</v>
      </c>
      <c r="F21" s="3" t="s">
        <v>612</v>
      </c>
      <c r="G21" s="3" t="s">
        <v>141</v>
      </c>
      <c r="H21" s="3" t="s">
        <v>142</v>
      </c>
    </row>
    <row r="22" spans="1:8" ht="56.25">
      <c r="A22" s="13" t="s">
        <v>33</v>
      </c>
      <c r="B22" s="3" t="s">
        <v>34</v>
      </c>
      <c r="C22" s="3" t="s">
        <v>482</v>
      </c>
      <c r="D22" s="3"/>
      <c r="E22" s="3" t="s">
        <v>415</v>
      </c>
      <c r="F22" s="3" t="s">
        <v>612</v>
      </c>
      <c r="G22" s="3" t="s">
        <v>35</v>
      </c>
      <c r="H22" s="3" t="s">
        <v>15</v>
      </c>
    </row>
    <row r="23" spans="1:8" ht="56.25">
      <c r="A23" s="13" t="s">
        <v>36</v>
      </c>
      <c r="B23" s="3" t="s">
        <v>37</v>
      </c>
      <c r="C23" s="3" t="s">
        <v>482</v>
      </c>
      <c r="D23" s="3"/>
      <c r="E23" s="3" t="s">
        <v>415</v>
      </c>
      <c r="F23" s="3" t="s">
        <v>612</v>
      </c>
      <c r="G23" s="3" t="s">
        <v>35</v>
      </c>
      <c r="H23" s="3" t="s">
        <v>29</v>
      </c>
    </row>
    <row r="24" spans="1:8" ht="67.5">
      <c r="A24" s="13" t="s">
        <v>10</v>
      </c>
      <c r="B24" s="3" t="s">
        <v>11</v>
      </c>
      <c r="C24" s="3" t="s">
        <v>407</v>
      </c>
      <c r="D24" s="3" t="s">
        <v>610</v>
      </c>
      <c r="E24" s="3" t="s">
        <v>418</v>
      </c>
      <c r="F24" s="3" t="s">
        <v>612</v>
      </c>
      <c r="G24" s="3" t="s">
        <v>9</v>
      </c>
      <c r="H24" s="3" t="s">
        <v>3</v>
      </c>
    </row>
    <row r="25" spans="1:8" ht="67.5">
      <c r="A25" s="13" t="s">
        <v>8</v>
      </c>
      <c r="B25" s="3" t="s">
        <v>406</v>
      </c>
      <c r="C25" s="3" t="s">
        <v>407</v>
      </c>
      <c r="D25" s="3" t="s">
        <v>610</v>
      </c>
      <c r="E25" s="3" t="s">
        <v>418</v>
      </c>
      <c r="F25" s="3" t="s">
        <v>612</v>
      </c>
      <c r="G25" s="3" t="s">
        <v>9</v>
      </c>
      <c r="H25" s="3" t="s">
        <v>613</v>
      </c>
    </row>
    <row r="26" spans="1:8" s="2" customFormat="1" ht="56.25">
      <c r="A26" s="2" t="s">
        <v>51</v>
      </c>
      <c r="B26" s="3" t="s">
        <v>50</v>
      </c>
      <c r="C26" s="3" t="s">
        <v>465</v>
      </c>
      <c r="D26" s="3"/>
      <c r="E26" s="3" t="s">
        <v>38</v>
      </c>
      <c r="F26" s="3" t="s">
        <v>47</v>
      </c>
      <c r="G26" s="3" t="s">
        <v>396</v>
      </c>
      <c r="H26" s="3" t="s">
        <v>48</v>
      </c>
    </row>
    <row r="27" spans="1:8" ht="45">
      <c r="A27" s="13" t="s">
        <v>249</v>
      </c>
      <c r="B27" s="3" t="s">
        <v>250</v>
      </c>
      <c r="C27" s="3" t="s">
        <v>395</v>
      </c>
      <c r="D27" s="3"/>
      <c r="E27" s="3" t="s">
        <v>417</v>
      </c>
      <c r="F27" s="3" t="s">
        <v>612</v>
      </c>
      <c r="G27" s="3" t="s">
        <v>47</v>
      </c>
      <c r="H27" s="3" t="s">
        <v>251</v>
      </c>
    </row>
    <row r="28" spans="1:8" s="2" customFormat="1" ht="56.25">
      <c r="A28" s="2" t="s">
        <v>52</v>
      </c>
      <c r="B28" s="3" t="s">
        <v>50</v>
      </c>
      <c r="C28" s="3" t="s">
        <v>465</v>
      </c>
      <c r="D28" s="3"/>
      <c r="E28" s="3" t="s">
        <v>38</v>
      </c>
      <c r="F28" s="3" t="s">
        <v>47</v>
      </c>
      <c r="G28" s="3" t="s">
        <v>396</v>
      </c>
      <c r="H28" s="3" t="s">
        <v>48</v>
      </c>
    </row>
    <row r="29" spans="1:8" s="2" customFormat="1" ht="67.5">
      <c r="A29" s="2" t="s">
        <v>533</v>
      </c>
      <c r="B29" s="3" t="s">
        <v>53</v>
      </c>
      <c r="C29" s="3" t="s">
        <v>465</v>
      </c>
      <c r="D29" s="3"/>
      <c r="E29" s="3" t="s">
        <v>54</v>
      </c>
      <c r="F29" s="3" t="s">
        <v>47</v>
      </c>
      <c r="G29" s="3" t="s">
        <v>396</v>
      </c>
      <c r="H29" s="3" t="s">
        <v>48</v>
      </c>
    </row>
    <row r="30" spans="1:8" ht="78.75">
      <c r="A30" s="13" t="s">
        <v>607</v>
      </c>
      <c r="B30" s="3" t="s">
        <v>608</v>
      </c>
      <c r="C30" s="3" t="s">
        <v>407</v>
      </c>
      <c r="D30" s="3" t="s">
        <v>610</v>
      </c>
      <c r="E30" s="3" t="s">
        <v>611</v>
      </c>
      <c r="F30" s="3" t="s">
        <v>612</v>
      </c>
      <c r="G30" s="3" t="s">
        <v>408</v>
      </c>
      <c r="H30" s="3" t="s">
        <v>613</v>
      </c>
    </row>
    <row r="31" spans="1:8" ht="78.75">
      <c r="A31" s="13" t="s">
        <v>409</v>
      </c>
      <c r="B31" s="3" t="s">
        <v>608</v>
      </c>
      <c r="C31" s="3" t="s">
        <v>407</v>
      </c>
      <c r="D31" s="3" t="s">
        <v>610</v>
      </c>
      <c r="E31" s="3" t="s">
        <v>611</v>
      </c>
      <c r="F31" s="3" t="s">
        <v>612</v>
      </c>
      <c r="G31" s="3" t="s">
        <v>408</v>
      </c>
      <c r="H31" s="3" t="s">
        <v>613</v>
      </c>
    </row>
    <row r="32" spans="1:8" ht="78.75">
      <c r="A32" s="13" t="s">
        <v>0</v>
      </c>
      <c r="B32" s="3" t="s">
        <v>1</v>
      </c>
      <c r="C32" s="3" t="s">
        <v>407</v>
      </c>
      <c r="D32" s="3" t="s">
        <v>636</v>
      </c>
      <c r="E32" s="3" t="s">
        <v>411</v>
      </c>
      <c r="F32" s="3" t="s">
        <v>2</v>
      </c>
      <c r="G32" s="3" t="s">
        <v>596</v>
      </c>
      <c r="H32" s="3" t="s">
        <v>3</v>
      </c>
    </row>
    <row r="33" spans="1:8" ht="78.75">
      <c r="A33" s="13" t="s">
        <v>4</v>
      </c>
      <c r="B33" s="3" t="s">
        <v>1</v>
      </c>
      <c r="C33" s="3" t="s">
        <v>410</v>
      </c>
      <c r="D33" s="3" t="s">
        <v>636</v>
      </c>
      <c r="E33" s="3" t="s">
        <v>411</v>
      </c>
      <c r="F33" s="3" t="s">
        <v>2</v>
      </c>
      <c r="G33" s="3" t="s">
        <v>596</v>
      </c>
      <c r="H33" s="3" t="s">
        <v>3</v>
      </c>
    </row>
    <row r="34" spans="1:8" ht="78.75">
      <c r="A34" s="13" t="s">
        <v>635</v>
      </c>
      <c r="B34" s="3" t="s">
        <v>412</v>
      </c>
      <c r="C34" s="3" t="s">
        <v>407</v>
      </c>
      <c r="D34" s="3" t="s">
        <v>636</v>
      </c>
      <c r="E34" s="3" t="s">
        <v>611</v>
      </c>
      <c r="F34" s="3" t="s">
        <v>612</v>
      </c>
      <c r="G34" s="3" t="s">
        <v>637</v>
      </c>
      <c r="H34" s="3" t="s">
        <v>638</v>
      </c>
    </row>
    <row r="35" spans="1:8" ht="67.5">
      <c r="A35" s="13" t="s">
        <v>615</v>
      </c>
      <c r="B35" s="3" t="s">
        <v>616</v>
      </c>
      <c r="C35" s="3" t="s">
        <v>407</v>
      </c>
      <c r="D35" s="3" t="s">
        <v>610</v>
      </c>
      <c r="E35" s="3" t="s">
        <v>611</v>
      </c>
      <c r="F35" s="3" t="s">
        <v>612</v>
      </c>
      <c r="G35" s="3" t="s">
        <v>617</v>
      </c>
      <c r="H35" s="3" t="s">
        <v>613</v>
      </c>
    </row>
    <row r="36" spans="1:8" ht="67.5">
      <c r="A36" s="13" t="s">
        <v>620</v>
      </c>
      <c r="B36" s="3" t="s">
        <v>624</v>
      </c>
      <c r="C36" s="3" t="s">
        <v>407</v>
      </c>
      <c r="D36" s="3" t="s">
        <v>610</v>
      </c>
      <c r="E36" s="3" t="s">
        <v>611</v>
      </c>
      <c r="F36" s="3" t="s">
        <v>612</v>
      </c>
      <c r="G36" s="3" t="s">
        <v>625</v>
      </c>
      <c r="H36" s="3" t="s">
        <v>613</v>
      </c>
    </row>
    <row r="37" spans="1:8" ht="78.75">
      <c r="A37" s="13" t="s">
        <v>5</v>
      </c>
      <c r="B37" s="3" t="s">
        <v>6</v>
      </c>
      <c r="C37" s="3" t="s">
        <v>407</v>
      </c>
      <c r="D37" s="3" t="s">
        <v>610</v>
      </c>
      <c r="E37" s="3" t="s">
        <v>611</v>
      </c>
      <c r="F37" s="3" t="s">
        <v>612</v>
      </c>
      <c r="G37" s="3" t="s">
        <v>619</v>
      </c>
      <c r="H37" s="3" t="s">
        <v>613</v>
      </c>
    </row>
    <row r="38" spans="1:8" ht="78.75">
      <c r="A38" s="13" t="s">
        <v>614</v>
      </c>
      <c r="B38" s="3" t="s">
        <v>608</v>
      </c>
      <c r="C38" s="3" t="s">
        <v>407</v>
      </c>
      <c r="D38" s="3" t="s">
        <v>610</v>
      </c>
      <c r="E38" s="3" t="s">
        <v>611</v>
      </c>
      <c r="F38" s="3" t="s">
        <v>612</v>
      </c>
      <c r="G38" s="3" t="s">
        <v>408</v>
      </c>
      <c r="H38" s="3" t="s">
        <v>613</v>
      </c>
    </row>
    <row r="39" spans="1:8" ht="101.25">
      <c r="A39" s="13" t="s">
        <v>135</v>
      </c>
      <c r="B39" s="3" t="s">
        <v>136</v>
      </c>
      <c r="C39" s="3" t="s">
        <v>395</v>
      </c>
      <c r="D39" s="3" t="s">
        <v>610</v>
      </c>
      <c r="E39" s="3" t="s">
        <v>611</v>
      </c>
      <c r="F39" s="3" t="s">
        <v>612</v>
      </c>
      <c r="G39" s="3" t="s">
        <v>413</v>
      </c>
      <c r="H39" s="3" t="s">
        <v>137</v>
      </c>
    </row>
    <row r="40" spans="1:8" ht="67.5">
      <c r="A40" s="13" t="s">
        <v>626</v>
      </c>
      <c r="B40" s="3" t="s">
        <v>621</v>
      </c>
      <c r="C40" s="3" t="s">
        <v>407</v>
      </c>
      <c r="D40" s="3" t="s">
        <v>610</v>
      </c>
      <c r="E40" s="3" t="s">
        <v>611</v>
      </c>
      <c r="F40" s="3" t="s">
        <v>612</v>
      </c>
      <c r="G40" s="3" t="s">
        <v>623</v>
      </c>
      <c r="H40" s="3" t="s">
        <v>613</v>
      </c>
    </row>
    <row r="41" spans="1:8" ht="56.25">
      <c r="A41" s="13" t="s">
        <v>107</v>
      </c>
      <c r="B41" s="3" t="s">
        <v>108</v>
      </c>
      <c r="C41" s="3" t="s">
        <v>109</v>
      </c>
      <c r="D41" s="3"/>
      <c r="E41" s="3" t="s">
        <v>110</v>
      </c>
      <c r="F41" s="3" t="s">
        <v>414</v>
      </c>
      <c r="G41" s="3" t="s">
        <v>47</v>
      </c>
      <c r="H41" s="3" t="s">
        <v>115</v>
      </c>
    </row>
    <row r="42" spans="1:8" ht="45">
      <c r="A42" s="13" t="s">
        <v>116</v>
      </c>
      <c r="B42" s="3" t="s">
        <v>117</v>
      </c>
      <c r="C42" s="3" t="s">
        <v>109</v>
      </c>
      <c r="D42" s="3"/>
      <c r="E42" s="3" t="s">
        <v>110</v>
      </c>
      <c r="F42" s="3"/>
      <c r="G42" s="3" t="s">
        <v>47</v>
      </c>
      <c r="H42" s="3" t="s">
        <v>115</v>
      </c>
    </row>
    <row r="43" spans="1:8" ht="45">
      <c r="A43" s="13" t="s">
        <v>259</v>
      </c>
      <c r="B43" s="3" t="s">
        <v>260</v>
      </c>
      <c r="C43" s="3" t="s">
        <v>395</v>
      </c>
      <c r="D43" s="3"/>
      <c r="E43" s="3" t="s">
        <v>145</v>
      </c>
      <c r="F43" s="3" t="s">
        <v>612</v>
      </c>
      <c r="G43" s="3" t="s">
        <v>47</v>
      </c>
      <c r="H43" s="3" t="s">
        <v>15</v>
      </c>
    </row>
    <row r="44" spans="1:8" ht="45">
      <c r="A44" s="13" t="s">
        <v>558</v>
      </c>
      <c r="B44" s="3" t="s">
        <v>559</v>
      </c>
    </row>
    <row r="45" spans="1:8" ht="45">
      <c r="A45" s="13" t="s">
        <v>261</v>
      </c>
      <c r="B45" s="3" t="s">
        <v>262</v>
      </c>
      <c r="C45" s="3" t="s">
        <v>395</v>
      </c>
      <c r="D45" s="3"/>
      <c r="E45" s="3" t="s">
        <v>145</v>
      </c>
      <c r="F45" s="3" t="s">
        <v>263</v>
      </c>
      <c r="G45" s="3" t="s">
        <v>47</v>
      </c>
      <c r="H45" s="3" t="s">
        <v>264</v>
      </c>
    </row>
    <row r="46" spans="1:8" ht="45">
      <c r="A46" s="13" t="s">
        <v>265</v>
      </c>
      <c r="B46" s="3" t="s">
        <v>266</v>
      </c>
      <c r="C46" s="3" t="s">
        <v>395</v>
      </c>
      <c r="D46" s="3"/>
      <c r="E46" s="3" t="s">
        <v>257</v>
      </c>
      <c r="F46" s="3" t="s">
        <v>269</v>
      </c>
      <c r="G46" s="3" t="s">
        <v>47</v>
      </c>
      <c r="H46" s="3" t="s">
        <v>15</v>
      </c>
    </row>
    <row r="47" spans="1:8" ht="56.25">
      <c r="A47" s="13" t="s">
        <v>270</v>
      </c>
      <c r="B47" s="3" t="s">
        <v>271</v>
      </c>
      <c r="C47" s="3" t="s">
        <v>395</v>
      </c>
      <c r="D47" s="3"/>
      <c r="E47" s="3" t="s">
        <v>145</v>
      </c>
      <c r="F47" s="3" t="s">
        <v>269</v>
      </c>
      <c r="G47" s="3" t="s">
        <v>47</v>
      </c>
      <c r="H47" s="3" t="s">
        <v>15</v>
      </c>
    </row>
    <row r="48" spans="1:8" ht="45">
      <c r="A48" s="13" t="s">
        <v>267</v>
      </c>
      <c r="B48" s="3" t="s">
        <v>268</v>
      </c>
      <c r="C48" s="3" t="s">
        <v>395</v>
      </c>
      <c r="D48" s="3"/>
      <c r="E48" s="3" t="s">
        <v>145</v>
      </c>
      <c r="F48" s="3" t="s">
        <v>269</v>
      </c>
      <c r="G48" s="3" t="s">
        <v>47</v>
      </c>
      <c r="H48" s="3" t="s">
        <v>251</v>
      </c>
    </row>
    <row r="49" spans="1:8" ht="45">
      <c r="A49" s="13" t="s">
        <v>253</v>
      </c>
      <c r="B49" s="3" t="s">
        <v>252</v>
      </c>
      <c r="C49" s="3" t="s">
        <v>395</v>
      </c>
      <c r="D49" s="3"/>
      <c r="E49" s="3" t="s">
        <v>254</v>
      </c>
      <c r="F49" s="3" t="s">
        <v>120</v>
      </c>
      <c r="G49" s="3" t="s">
        <v>47</v>
      </c>
      <c r="H49" s="3" t="s">
        <v>248</v>
      </c>
    </row>
    <row r="50" spans="1:8" ht="45">
      <c r="A50" s="13" t="s">
        <v>143</v>
      </c>
      <c r="B50" s="3" t="s">
        <v>144</v>
      </c>
      <c r="C50" s="3" t="s">
        <v>395</v>
      </c>
      <c r="D50" s="3"/>
      <c r="E50" s="3" t="s">
        <v>145</v>
      </c>
      <c r="F50" s="3" t="s">
        <v>120</v>
      </c>
      <c r="G50" s="3" t="s">
        <v>47</v>
      </c>
      <c r="H50" s="3" t="s">
        <v>137</v>
      </c>
    </row>
    <row r="51" spans="1:8" ht="45">
      <c r="A51" s="13" t="s">
        <v>255</v>
      </c>
      <c r="B51" s="3" t="s">
        <v>256</v>
      </c>
      <c r="C51" s="3" t="s">
        <v>395</v>
      </c>
      <c r="D51" s="3"/>
      <c r="E51" s="3" t="s">
        <v>257</v>
      </c>
      <c r="F51" s="3" t="s">
        <v>258</v>
      </c>
      <c r="G51" s="3" t="s">
        <v>47</v>
      </c>
      <c r="H51" s="3" t="s">
        <v>248</v>
      </c>
    </row>
    <row r="52" spans="1:8" ht="45">
      <c r="A52" s="13" t="s">
        <v>146</v>
      </c>
      <c r="B52" s="3" t="s">
        <v>243</v>
      </c>
      <c r="C52" s="3" t="s">
        <v>395</v>
      </c>
      <c r="D52" s="3"/>
      <c r="E52" s="3" t="s">
        <v>145</v>
      </c>
      <c r="F52" s="3" t="s">
        <v>244</v>
      </c>
      <c r="G52" s="3" t="s">
        <v>47</v>
      </c>
      <c r="H52" s="3" t="s">
        <v>137</v>
      </c>
    </row>
    <row r="53" spans="1:8" ht="56.25">
      <c r="A53" s="13" t="s">
        <v>118</v>
      </c>
      <c r="B53" s="3" t="s">
        <v>119</v>
      </c>
      <c r="C53" s="3" t="s">
        <v>109</v>
      </c>
      <c r="D53" s="3"/>
      <c r="E53" s="3" t="s">
        <v>110</v>
      </c>
      <c r="F53" s="3" t="s">
        <v>120</v>
      </c>
      <c r="G53" s="3" t="s">
        <v>47</v>
      </c>
      <c r="H53" s="3" t="s">
        <v>474</v>
      </c>
    </row>
    <row r="54" spans="1:8" s="2" customFormat="1" ht="67.5">
      <c r="A54" s="2" t="s">
        <v>314</v>
      </c>
      <c r="B54" s="3" t="s">
        <v>94</v>
      </c>
      <c r="C54" s="3" t="s">
        <v>482</v>
      </c>
      <c r="D54" s="3" t="s">
        <v>55</v>
      </c>
      <c r="E54" s="3" t="s">
        <v>56</v>
      </c>
      <c r="F54" s="3" t="s">
        <v>421</v>
      </c>
      <c r="G54" s="3" t="s">
        <v>78</v>
      </c>
      <c r="H54" s="3" t="s">
        <v>597</v>
      </c>
    </row>
    <row r="55" spans="1:8" s="2" customFormat="1" ht="67.5">
      <c r="A55" s="2" t="s">
        <v>315</v>
      </c>
      <c r="B55" s="3" t="s">
        <v>95</v>
      </c>
      <c r="C55" s="3" t="s">
        <v>482</v>
      </c>
      <c r="D55" s="3" t="s">
        <v>55</v>
      </c>
      <c r="E55" s="3" t="s">
        <v>56</v>
      </c>
      <c r="F55" s="3" t="s">
        <v>421</v>
      </c>
      <c r="G55" s="3" t="s">
        <v>78</v>
      </c>
      <c r="H55" s="3" t="s">
        <v>597</v>
      </c>
    </row>
    <row r="56" spans="1:8" s="2" customFormat="1" ht="67.5">
      <c r="A56" s="2" t="s">
        <v>316</v>
      </c>
      <c r="B56" s="3" t="s">
        <v>94</v>
      </c>
      <c r="C56" s="3" t="s">
        <v>482</v>
      </c>
      <c r="D56" s="3" t="s">
        <v>55</v>
      </c>
      <c r="E56" s="3" t="s">
        <v>317</v>
      </c>
      <c r="F56" s="3" t="s">
        <v>421</v>
      </c>
      <c r="G56" s="3" t="s">
        <v>78</v>
      </c>
      <c r="H56" s="3" t="s">
        <v>597</v>
      </c>
    </row>
    <row r="57" spans="1:8" s="2" customFormat="1" ht="101.25">
      <c r="A57" s="2" t="s">
        <v>318</v>
      </c>
      <c r="B57" s="3" t="s">
        <v>96</v>
      </c>
      <c r="C57" s="3" t="s">
        <v>482</v>
      </c>
      <c r="D57" s="3" t="s">
        <v>55</v>
      </c>
      <c r="E57" s="3" t="s">
        <v>56</v>
      </c>
      <c r="F57" s="3" t="s">
        <v>319</v>
      </c>
      <c r="G57" s="3" t="s">
        <v>322</v>
      </c>
      <c r="H57" s="3" t="s">
        <v>597</v>
      </c>
    </row>
    <row r="58" spans="1:8" s="2" customFormat="1" ht="101.25">
      <c r="A58" s="2" t="s">
        <v>320</v>
      </c>
      <c r="B58" s="3" t="s">
        <v>292</v>
      </c>
      <c r="C58" s="3" t="s">
        <v>482</v>
      </c>
      <c r="D58" s="3" t="s">
        <v>55</v>
      </c>
      <c r="E58" s="3" t="s">
        <v>56</v>
      </c>
      <c r="F58" s="3" t="s">
        <v>319</v>
      </c>
      <c r="G58" s="3" t="s">
        <v>78</v>
      </c>
      <c r="H58" s="3" t="s">
        <v>597</v>
      </c>
    </row>
    <row r="59" spans="1:8" ht="45">
      <c r="A59" s="13" t="s">
        <v>272</v>
      </c>
      <c r="B59" s="3" t="s">
        <v>273</v>
      </c>
      <c r="C59" s="3" t="s">
        <v>395</v>
      </c>
      <c r="D59" s="3" t="s">
        <v>274</v>
      </c>
      <c r="E59" s="3" t="s">
        <v>275</v>
      </c>
      <c r="F59" s="3"/>
      <c r="G59" s="3" t="s">
        <v>276</v>
      </c>
      <c r="H59" s="3" t="s">
        <v>597</v>
      </c>
    </row>
    <row r="60" spans="1:8" s="2" customFormat="1" ht="101.25">
      <c r="A60" s="2" t="s">
        <v>321</v>
      </c>
      <c r="B60" s="3" t="s">
        <v>293</v>
      </c>
      <c r="C60" s="3" t="s">
        <v>482</v>
      </c>
      <c r="D60" s="3" t="s">
        <v>55</v>
      </c>
      <c r="E60" s="3" t="s">
        <v>422</v>
      </c>
      <c r="F60" s="3" t="s">
        <v>606</v>
      </c>
      <c r="G60" s="3" t="s">
        <v>322</v>
      </c>
      <c r="H60" s="3" t="s">
        <v>597</v>
      </c>
    </row>
    <row r="61" spans="1:8" ht="78.75">
      <c r="A61" s="13" t="s">
        <v>589</v>
      </c>
      <c r="B61" s="3" t="s">
        <v>423</v>
      </c>
      <c r="C61" s="3" t="s">
        <v>465</v>
      </c>
      <c r="D61" s="3" t="s">
        <v>466</v>
      </c>
      <c r="E61" s="3" t="s">
        <v>590</v>
      </c>
      <c r="F61" s="3" t="s">
        <v>591</v>
      </c>
      <c r="G61" s="3" t="s">
        <v>592</v>
      </c>
      <c r="H61" s="3" t="s">
        <v>572</v>
      </c>
    </row>
    <row r="62" spans="1:8" ht="45">
      <c r="A62" s="13" t="s">
        <v>277</v>
      </c>
      <c r="B62" s="3" t="s">
        <v>278</v>
      </c>
      <c r="C62" s="3" t="s">
        <v>279</v>
      </c>
      <c r="D62" s="3" t="s">
        <v>280</v>
      </c>
      <c r="E62" s="3" t="s">
        <v>281</v>
      </c>
      <c r="F62" s="3" t="s">
        <v>282</v>
      </c>
      <c r="G62" s="3" t="s">
        <v>283</v>
      </c>
      <c r="H62" s="3" t="s">
        <v>597</v>
      </c>
    </row>
    <row r="63" spans="1:8" ht="90">
      <c r="A63" s="2" t="s">
        <v>323</v>
      </c>
      <c r="B63" s="3" t="s">
        <v>294</v>
      </c>
      <c r="C63" s="3" t="s">
        <v>482</v>
      </c>
      <c r="D63" s="3" t="s">
        <v>55</v>
      </c>
      <c r="E63" s="3" t="s">
        <v>326</v>
      </c>
      <c r="F63" s="3" t="s">
        <v>424</v>
      </c>
      <c r="G63" s="3" t="s">
        <v>327</v>
      </c>
      <c r="H63" s="3" t="s">
        <v>597</v>
      </c>
    </row>
    <row r="64" spans="1:8" ht="67.5">
      <c r="A64" s="2" t="s">
        <v>328</v>
      </c>
      <c r="B64" s="3" t="s">
        <v>295</v>
      </c>
      <c r="C64" s="3" t="s">
        <v>482</v>
      </c>
      <c r="D64" s="3" t="s">
        <v>55</v>
      </c>
      <c r="E64" s="3" t="s">
        <v>326</v>
      </c>
      <c r="F64" s="3" t="s">
        <v>424</v>
      </c>
      <c r="G64" s="3" t="s">
        <v>329</v>
      </c>
      <c r="H64" s="3" t="s">
        <v>597</v>
      </c>
    </row>
    <row r="65" spans="1:8" s="2" customFormat="1" ht="78.75">
      <c r="A65" s="2" t="s">
        <v>313</v>
      </c>
      <c r="B65" s="3" t="s">
        <v>93</v>
      </c>
      <c r="C65" s="3" t="s">
        <v>482</v>
      </c>
      <c r="D65" s="3" t="s">
        <v>55</v>
      </c>
      <c r="E65" s="3" t="s">
        <v>422</v>
      </c>
      <c r="F65" s="3" t="s">
        <v>77</v>
      </c>
      <c r="G65" s="3" t="s">
        <v>78</v>
      </c>
      <c r="H65" s="3" t="s">
        <v>597</v>
      </c>
    </row>
    <row r="66" spans="1:8" ht="78.75">
      <c r="A66" s="2" t="s">
        <v>330</v>
      </c>
      <c r="B66" s="3" t="s">
        <v>296</v>
      </c>
      <c r="C66" s="3" t="s">
        <v>482</v>
      </c>
      <c r="D66" s="3" t="s">
        <v>55</v>
      </c>
      <c r="E66" s="3" t="s">
        <v>326</v>
      </c>
      <c r="F66" s="3" t="s">
        <v>331</v>
      </c>
      <c r="G66" s="3" t="s">
        <v>425</v>
      </c>
      <c r="H66" s="3" t="s">
        <v>597</v>
      </c>
    </row>
    <row r="67" spans="1:8" ht="56.25">
      <c r="A67" s="2" t="s">
        <v>332</v>
      </c>
      <c r="B67" s="3" t="s">
        <v>297</v>
      </c>
      <c r="C67" s="3" t="s">
        <v>482</v>
      </c>
      <c r="D67" s="3" t="s">
        <v>55</v>
      </c>
      <c r="E67" s="3" t="s">
        <v>56</v>
      </c>
      <c r="F67" s="3" t="s">
        <v>333</v>
      </c>
      <c r="G67" s="3" t="s">
        <v>78</v>
      </c>
      <c r="H67" s="3" t="s">
        <v>597</v>
      </c>
    </row>
    <row r="68" spans="1:8" ht="56.25">
      <c r="A68" s="2" t="s">
        <v>334</v>
      </c>
      <c r="B68" s="3" t="s">
        <v>297</v>
      </c>
      <c r="C68" s="3" t="s">
        <v>482</v>
      </c>
      <c r="D68" s="3" t="s">
        <v>55</v>
      </c>
      <c r="E68" s="3" t="s">
        <v>422</v>
      </c>
      <c r="F68" s="3" t="s">
        <v>333</v>
      </c>
      <c r="G68" s="3" t="s">
        <v>78</v>
      </c>
      <c r="H68" s="3" t="s">
        <v>597</v>
      </c>
    </row>
    <row r="69" spans="1:8" s="2" customFormat="1" ht="78.75">
      <c r="A69" s="2" t="s">
        <v>335</v>
      </c>
      <c r="B69" s="3" t="s">
        <v>93</v>
      </c>
      <c r="C69" s="3" t="s">
        <v>482</v>
      </c>
      <c r="D69" s="3" t="s">
        <v>55</v>
      </c>
      <c r="E69" s="3" t="s">
        <v>422</v>
      </c>
      <c r="F69" s="3" t="s">
        <v>336</v>
      </c>
      <c r="G69" s="3" t="s">
        <v>78</v>
      </c>
      <c r="H69" s="3" t="s">
        <v>597</v>
      </c>
    </row>
    <row r="70" spans="1:8" s="2" customFormat="1" ht="56.25">
      <c r="A70" s="2" t="s">
        <v>337</v>
      </c>
      <c r="B70" s="3" t="s">
        <v>298</v>
      </c>
      <c r="C70" s="3" t="s">
        <v>482</v>
      </c>
      <c r="D70" s="3" t="s">
        <v>55</v>
      </c>
      <c r="E70" s="3" t="s">
        <v>422</v>
      </c>
      <c r="F70" s="3" t="s">
        <v>319</v>
      </c>
      <c r="G70" s="3" t="s">
        <v>78</v>
      </c>
      <c r="H70" s="3" t="s">
        <v>597</v>
      </c>
    </row>
    <row r="71" spans="1:8" ht="101.25">
      <c r="A71" s="13" t="s">
        <v>586</v>
      </c>
      <c r="B71" s="3" t="s">
        <v>588</v>
      </c>
      <c r="C71" s="3" t="s">
        <v>465</v>
      </c>
      <c r="D71" s="3" t="s">
        <v>488</v>
      </c>
      <c r="E71" s="3" t="s">
        <v>536</v>
      </c>
      <c r="F71" s="3" t="s">
        <v>584</v>
      </c>
      <c r="G71" s="3" t="s">
        <v>531</v>
      </c>
      <c r="H71" s="3" t="s">
        <v>572</v>
      </c>
    </row>
    <row r="72" spans="1:8" ht="56.25">
      <c r="A72" s="13" t="s">
        <v>599</v>
      </c>
      <c r="B72" s="3" t="s">
        <v>600</v>
      </c>
      <c r="C72" s="3" t="s">
        <v>601</v>
      </c>
      <c r="D72" s="3" t="s">
        <v>426</v>
      </c>
      <c r="E72" s="3" t="s">
        <v>422</v>
      </c>
      <c r="F72" s="3" t="s">
        <v>602</v>
      </c>
      <c r="G72" s="3" t="s">
        <v>603</v>
      </c>
      <c r="H72" s="3" t="s">
        <v>597</v>
      </c>
    </row>
    <row r="73" spans="1:8" ht="56.25">
      <c r="A73" s="13" t="s">
        <v>593</v>
      </c>
      <c r="B73" s="3" t="s">
        <v>565</v>
      </c>
      <c r="C73" s="3" t="s">
        <v>594</v>
      </c>
      <c r="D73" s="3" t="s">
        <v>427</v>
      </c>
      <c r="E73" s="3" t="s">
        <v>422</v>
      </c>
      <c r="F73" s="3" t="s">
        <v>595</v>
      </c>
      <c r="G73" s="3" t="s">
        <v>596</v>
      </c>
      <c r="H73" s="3" t="s">
        <v>597</v>
      </c>
    </row>
    <row r="74" spans="1:8" ht="56.25">
      <c r="A74" s="13" t="s">
        <v>598</v>
      </c>
      <c r="B74" s="3" t="s">
        <v>565</v>
      </c>
      <c r="C74" s="3" t="s">
        <v>594</v>
      </c>
      <c r="D74" s="3" t="s">
        <v>427</v>
      </c>
      <c r="E74" s="3" t="s">
        <v>422</v>
      </c>
      <c r="F74" s="3" t="s">
        <v>595</v>
      </c>
      <c r="G74" s="3" t="s">
        <v>596</v>
      </c>
      <c r="H74" s="3" t="s">
        <v>597</v>
      </c>
    </row>
    <row r="75" spans="1:8" ht="56.25">
      <c r="A75" s="13" t="s">
        <v>604</v>
      </c>
      <c r="B75" s="3" t="s">
        <v>605</v>
      </c>
      <c r="C75" s="3" t="s">
        <v>594</v>
      </c>
      <c r="D75" s="3" t="s">
        <v>428</v>
      </c>
      <c r="E75" s="3" t="s">
        <v>422</v>
      </c>
      <c r="F75" s="3" t="s">
        <v>606</v>
      </c>
      <c r="G75" s="3" t="s">
        <v>603</v>
      </c>
      <c r="H75" s="3" t="s">
        <v>597</v>
      </c>
    </row>
    <row r="76" spans="1:8" ht="45">
      <c r="A76" s="13" t="s">
        <v>560</v>
      </c>
      <c r="B76" s="3" t="s">
        <v>561</v>
      </c>
    </row>
    <row r="77" spans="1:8" ht="45">
      <c r="A77" s="13" t="s">
        <v>284</v>
      </c>
      <c r="B77" s="3" t="s">
        <v>285</v>
      </c>
      <c r="C77" s="3" t="s">
        <v>286</v>
      </c>
      <c r="D77" s="3" t="s">
        <v>488</v>
      </c>
      <c r="E77" s="3" t="s">
        <v>288</v>
      </c>
      <c r="F77" s="3" t="s">
        <v>289</v>
      </c>
      <c r="G77" s="3" t="s">
        <v>290</v>
      </c>
      <c r="H77" s="3" t="s">
        <v>291</v>
      </c>
    </row>
    <row r="78" spans="1:8" ht="78.75">
      <c r="A78" s="13" t="s">
        <v>537</v>
      </c>
      <c r="B78" s="3" t="s">
        <v>430</v>
      </c>
      <c r="C78" s="3" t="s">
        <v>482</v>
      </c>
      <c r="D78" s="3" t="s">
        <v>488</v>
      </c>
      <c r="E78" s="3" t="s">
        <v>536</v>
      </c>
      <c r="F78" s="3" t="s">
        <v>429</v>
      </c>
      <c r="G78" s="3" t="s">
        <v>531</v>
      </c>
      <c r="H78" s="3" t="s">
        <v>532</v>
      </c>
    </row>
    <row r="79" spans="1:8" ht="45">
      <c r="A79" s="13" t="s">
        <v>564</v>
      </c>
      <c r="B79" s="3" t="s">
        <v>565</v>
      </c>
      <c r="C79" s="3" t="s">
        <v>482</v>
      </c>
      <c r="D79" s="3" t="s">
        <v>566</v>
      </c>
      <c r="E79" s="3" t="s">
        <v>419</v>
      </c>
      <c r="F79" s="3" t="s">
        <v>567</v>
      </c>
      <c r="G79" s="3" t="s">
        <v>531</v>
      </c>
      <c r="H79" s="3" t="s">
        <v>532</v>
      </c>
    </row>
    <row r="80" spans="1:8" ht="45">
      <c r="A80" s="13" t="s">
        <v>538</v>
      </c>
      <c r="B80" s="3" t="s">
        <v>539</v>
      </c>
      <c r="C80" s="3" t="s">
        <v>465</v>
      </c>
      <c r="D80" s="3" t="s">
        <v>488</v>
      </c>
      <c r="E80" s="3" t="s">
        <v>536</v>
      </c>
      <c r="F80" s="3" t="s">
        <v>540</v>
      </c>
      <c r="G80" s="3" t="s">
        <v>531</v>
      </c>
      <c r="H80" s="3" t="s">
        <v>541</v>
      </c>
    </row>
    <row r="81" spans="1:8" ht="45">
      <c r="A81" s="13" t="s">
        <v>535</v>
      </c>
      <c r="B81" s="3" t="s">
        <v>430</v>
      </c>
      <c r="C81" s="3" t="s">
        <v>482</v>
      </c>
      <c r="D81" s="3" t="s">
        <v>488</v>
      </c>
      <c r="E81" s="3" t="s">
        <v>536</v>
      </c>
      <c r="F81" s="3" t="s">
        <v>431</v>
      </c>
      <c r="G81" s="3" t="s">
        <v>531</v>
      </c>
      <c r="H81" s="3" t="s">
        <v>532</v>
      </c>
    </row>
    <row r="82" spans="1:8" ht="56.25">
      <c r="A82" s="13" t="s">
        <v>568</v>
      </c>
      <c r="B82" s="3" t="s">
        <v>569</v>
      </c>
      <c r="C82" s="3" t="s">
        <v>482</v>
      </c>
      <c r="D82" s="3" t="s">
        <v>488</v>
      </c>
      <c r="E82" s="3" t="s">
        <v>536</v>
      </c>
      <c r="F82" s="3" t="s">
        <v>570</v>
      </c>
      <c r="G82" s="3" t="s">
        <v>290</v>
      </c>
      <c r="H82" s="3" t="s">
        <v>572</v>
      </c>
    </row>
    <row r="83" spans="1:8" ht="56.25">
      <c r="A83" s="13" t="s">
        <v>573</v>
      </c>
      <c r="B83" s="3" t="s">
        <v>574</v>
      </c>
      <c r="C83" s="3" t="s">
        <v>465</v>
      </c>
      <c r="D83" s="3" t="s">
        <v>575</v>
      </c>
      <c r="E83" s="3" t="s">
        <v>576</v>
      </c>
      <c r="F83" s="3" t="s">
        <v>577</v>
      </c>
      <c r="G83" s="3" t="s">
        <v>290</v>
      </c>
      <c r="H83" s="3" t="s">
        <v>532</v>
      </c>
    </row>
    <row r="84" spans="1:8" ht="56.25">
      <c r="A84" s="13" t="s">
        <v>578</v>
      </c>
      <c r="B84" s="3" t="s">
        <v>579</v>
      </c>
      <c r="C84" s="3" t="s">
        <v>465</v>
      </c>
      <c r="D84" s="3" t="s">
        <v>575</v>
      </c>
      <c r="E84" s="3" t="s">
        <v>536</v>
      </c>
      <c r="F84" s="3" t="s">
        <v>570</v>
      </c>
      <c r="G84" s="3" t="s">
        <v>571</v>
      </c>
      <c r="H84" s="3" t="s">
        <v>572</v>
      </c>
    </row>
    <row r="85" spans="1:8" ht="45">
      <c r="A85" s="13" t="s">
        <v>463</v>
      </c>
      <c r="B85" s="3" t="s">
        <v>464</v>
      </c>
      <c r="C85" s="3" t="s">
        <v>467</v>
      </c>
      <c r="D85" s="3" t="s">
        <v>466</v>
      </c>
      <c r="E85" s="3" t="s">
        <v>432</v>
      </c>
      <c r="F85" s="3" t="s">
        <v>468</v>
      </c>
      <c r="G85" s="3" t="s">
        <v>469</v>
      </c>
      <c r="H85" s="3" t="s">
        <v>470</v>
      </c>
    </row>
    <row r="86" spans="1:8" ht="45">
      <c r="A86" s="13" t="s">
        <v>542</v>
      </c>
      <c r="B86" s="3" t="s">
        <v>545</v>
      </c>
    </row>
    <row r="87" spans="1:8" ht="45">
      <c r="A87" s="13" t="s">
        <v>554</v>
      </c>
      <c r="B87" s="3" t="s">
        <v>555</v>
      </c>
    </row>
    <row r="88" spans="1:8" ht="45">
      <c r="A88" s="13" t="s">
        <v>556</v>
      </c>
      <c r="B88" s="3" t="s">
        <v>557</v>
      </c>
    </row>
    <row r="89" spans="1:8" ht="56.25">
      <c r="A89" s="13" t="s">
        <v>475</v>
      </c>
      <c r="B89" s="3" t="s">
        <v>476</v>
      </c>
      <c r="C89" s="3" t="s">
        <v>467</v>
      </c>
      <c r="D89" s="3" t="s">
        <v>466</v>
      </c>
      <c r="E89" s="3" t="s">
        <v>432</v>
      </c>
      <c r="F89" s="3" t="s">
        <v>477</v>
      </c>
      <c r="G89" s="3" t="s">
        <v>478</v>
      </c>
      <c r="H89" s="3" t="s">
        <v>479</v>
      </c>
    </row>
    <row r="90" spans="1:8" ht="67.5">
      <c r="A90" s="13" t="s">
        <v>473</v>
      </c>
      <c r="B90" s="3" t="s">
        <v>464</v>
      </c>
      <c r="C90" s="3" t="s">
        <v>467</v>
      </c>
      <c r="D90" s="3" t="s">
        <v>466</v>
      </c>
      <c r="E90" s="3" t="s">
        <v>432</v>
      </c>
      <c r="F90" s="3" t="s">
        <v>433</v>
      </c>
      <c r="G90" s="3" t="s">
        <v>469</v>
      </c>
      <c r="H90" s="3" t="s">
        <v>474</v>
      </c>
    </row>
    <row r="91" spans="1:8" ht="45">
      <c r="A91" s="13" t="s">
        <v>472</v>
      </c>
      <c r="B91" s="3" t="s">
        <v>464</v>
      </c>
      <c r="C91" s="3" t="s">
        <v>467</v>
      </c>
      <c r="D91" s="3" t="s">
        <v>466</v>
      </c>
      <c r="E91" s="3" t="s">
        <v>432</v>
      </c>
      <c r="F91" s="3" t="s">
        <v>468</v>
      </c>
      <c r="G91" s="3" t="s">
        <v>469</v>
      </c>
      <c r="H91" s="3" t="s">
        <v>471</v>
      </c>
    </row>
    <row r="92" spans="1:8" ht="45">
      <c r="A92" s="13" t="s">
        <v>480</v>
      </c>
      <c r="B92" s="3" t="s">
        <v>481</v>
      </c>
      <c r="C92" s="3" t="s">
        <v>482</v>
      </c>
      <c r="D92" s="3" t="s">
        <v>483</v>
      </c>
      <c r="E92" s="3" t="s">
        <v>432</v>
      </c>
      <c r="F92" s="3" t="s">
        <v>484</v>
      </c>
      <c r="G92" s="3" t="s">
        <v>485</v>
      </c>
      <c r="H92" s="3" t="s">
        <v>434</v>
      </c>
    </row>
    <row r="93" spans="1:8" ht="45">
      <c r="A93" s="13" t="s">
        <v>486</v>
      </c>
      <c r="B93" s="3" t="s">
        <v>487</v>
      </c>
      <c r="C93" s="3" t="s">
        <v>482</v>
      </c>
      <c r="D93" s="3" t="s">
        <v>488</v>
      </c>
      <c r="E93" s="3" t="s">
        <v>529</v>
      </c>
      <c r="F93" s="3" t="s">
        <v>530</v>
      </c>
      <c r="G93" s="3" t="s">
        <v>531</v>
      </c>
      <c r="H93" s="3" t="s">
        <v>532</v>
      </c>
    </row>
    <row r="94" spans="1:8" ht="45">
      <c r="A94" s="13" t="s">
        <v>534</v>
      </c>
      <c r="B94" s="3" t="s">
        <v>487</v>
      </c>
      <c r="C94" s="3" t="s">
        <v>482</v>
      </c>
      <c r="D94" s="3" t="s">
        <v>488</v>
      </c>
      <c r="E94" s="3" t="s">
        <v>529</v>
      </c>
      <c r="F94" s="3" t="s">
        <v>530</v>
      </c>
      <c r="G94" s="3" t="s">
        <v>531</v>
      </c>
      <c r="H94" s="3" t="s">
        <v>532</v>
      </c>
    </row>
    <row r="95" spans="1:8" ht="45">
      <c r="A95" s="13" t="s">
        <v>580</v>
      </c>
      <c r="B95" s="3" t="s">
        <v>487</v>
      </c>
      <c r="C95" s="3" t="s">
        <v>465</v>
      </c>
      <c r="D95" s="3" t="s">
        <v>488</v>
      </c>
      <c r="E95" s="3" t="s">
        <v>529</v>
      </c>
      <c r="F95" s="3" t="s">
        <v>581</v>
      </c>
      <c r="G95" s="3" t="s">
        <v>531</v>
      </c>
      <c r="H95" s="3" t="s">
        <v>572</v>
      </c>
    </row>
    <row r="96" spans="1:8" ht="101.25">
      <c r="A96" s="13" t="s">
        <v>585</v>
      </c>
      <c r="B96" s="3" t="s">
        <v>582</v>
      </c>
      <c r="C96" s="3" t="s">
        <v>482</v>
      </c>
      <c r="D96" s="3" t="s">
        <v>583</v>
      </c>
      <c r="E96" s="3" t="s">
        <v>420</v>
      </c>
      <c r="F96" s="3" t="s">
        <v>584</v>
      </c>
      <c r="G96" s="3" t="s">
        <v>531</v>
      </c>
      <c r="H96" s="3" t="s">
        <v>572</v>
      </c>
    </row>
    <row r="97" spans="1:8" ht="45">
      <c r="A97" s="13" t="s">
        <v>552</v>
      </c>
      <c r="B97" s="3" t="s">
        <v>553</v>
      </c>
    </row>
    <row r="98" spans="1:8" ht="67.5">
      <c r="A98" s="13" t="s">
        <v>309</v>
      </c>
      <c r="B98" s="3" t="s">
        <v>305</v>
      </c>
      <c r="C98" s="3" t="s">
        <v>594</v>
      </c>
      <c r="D98" s="3" t="s">
        <v>435</v>
      </c>
      <c r="E98" s="3" t="s">
        <v>437</v>
      </c>
      <c r="F98" s="3" t="s">
        <v>299</v>
      </c>
      <c r="G98" s="3" t="s">
        <v>301</v>
      </c>
      <c r="H98" s="3" t="s">
        <v>300</v>
      </c>
    </row>
    <row r="99" spans="1:8" ht="67.5">
      <c r="A99" s="13" t="s">
        <v>308</v>
      </c>
      <c r="B99" s="3" t="s">
        <v>438</v>
      </c>
      <c r="C99" s="3" t="s">
        <v>594</v>
      </c>
      <c r="D99" s="3" t="s">
        <v>435</v>
      </c>
      <c r="E99" s="3" t="s">
        <v>437</v>
      </c>
      <c r="F99" s="3" t="s">
        <v>299</v>
      </c>
      <c r="G99" s="3" t="s">
        <v>301</v>
      </c>
      <c r="H99" s="3" t="s">
        <v>300</v>
      </c>
    </row>
    <row r="100" spans="1:8" ht="67.5">
      <c r="A100" s="13" t="s">
        <v>310</v>
      </c>
      <c r="B100" s="3" t="s">
        <v>306</v>
      </c>
      <c r="C100" s="3" t="s">
        <v>594</v>
      </c>
      <c r="D100" s="3" t="s">
        <v>436</v>
      </c>
      <c r="E100" s="3" t="s">
        <v>437</v>
      </c>
      <c r="F100" s="3" t="s">
        <v>299</v>
      </c>
      <c r="G100" s="3" t="s">
        <v>307</v>
      </c>
      <c r="H100" s="3" t="s">
        <v>300</v>
      </c>
    </row>
    <row r="101" spans="1:8" ht="45">
      <c r="A101" s="13" t="s">
        <v>543</v>
      </c>
      <c r="B101" s="3" t="s">
        <v>544</v>
      </c>
    </row>
    <row r="102" spans="1:8" ht="67.5">
      <c r="A102" s="13" t="s">
        <v>311</v>
      </c>
      <c r="B102" s="3" t="s">
        <v>439</v>
      </c>
      <c r="C102" s="3" t="s">
        <v>594</v>
      </c>
      <c r="D102" s="3" t="s">
        <v>435</v>
      </c>
      <c r="E102" s="3" t="s">
        <v>437</v>
      </c>
      <c r="F102" s="3" t="s">
        <v>299</v>
      </c>
      <c r="G102" s="3" t="s">
        <v>301</v>
      </c>
      <c r="H102" s="3" t="s">
        <v>300</v>
      </c>
    </row>
    <row r="103" spans="1:8" ht="67.5">
      <c r="A103" s="13" t="s">
        <v>312</v>
      </c>
      <c r="B103" s="3" t="s">
        <v>440</v>
      </c>
      <c r="C103" s="3" t="s">
        <v>594</v>
      </c>
      <c r="D103" s="3" t="s">
        <v>435</v>
      </c>
      <c r="E103" s="3" t="s">
        <v>437</v>
      </c>
      <c r="F103" s="3" t="s">
        <v>299</v>
      </c>
      <c r="G103" s="3" t="s">
        <v>301</v>
      </c>
      <c r="H103" s="3" t="s">
        <v>300</v>
      </c>
    </row>
    <row r="104" spans="1:8" ht="45">
      <c r="A104" s="13" t="s">
        <v>546</v>
      </c>
      <c r="B104" s="3" t="s">
        <v>547</v>
      </c>
    </row>
    <row r="105" spans="1:8" ht="45">
      <c r="A105" s="13" t="s">
        <v>548</v>
      </c>
      <c r="B105" s="3" t="s">
        <v>549</v>
      </c>
    </row>
    <row r="106" spans="1:8" ht="45">
      <c r="A106" s="13" t="s">
        <v>562</v>
      </c>
      <c r="B106" s="3" t="s">
        <v>563</v>
      </c>
    </row>
    <row r="107" spans="1:8" ht="45">
      <c r="A107" s="13" t="s">
        <v>550</v>
      </c>
      <c r="B107" s="3" t="s">
        <v>551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topLeftCell="A22" zoomScaleNormal="125" workbookViewId="0">
      <selection activeCell="R36" sqref="R36:T41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95" t="s">
        <v>287</v>
      </c>
      <c r="B1" s="496"/>
      <c r="C1" s="496"/>
      <c r="D1" s="496"/>
      <c r="E1" s="468"/>
      <c r="F1" s="469"/>
      <c r="G1" s="469"/>
      <c r="H1" s="469"/>
      <c r="I1" s="469"/>
      <c r="J1" s="469"/>
      <c r="K1" s="469"/>
      <c r="L1" s="469"/>
      <c r="M1" s="470"/>
      <c r="N1" s="462" t="s">
        <v>350</v>
      </c>
      <c r="O1" s="462"/>
      <c r="P1" s="462"/>
      <c r="Q1" s="462"/>
      <c r="R1" s="462"/>
      <c r="S1" s="462"/>
      <c r="T1" s="463"/>
    </row>
    <row r="2" spans="1:23" ht="30" customHeight="1">
      <c r="A2" s="21" t="s">
        <v>351</v>
      </c>
      <c r="B2" s="471" t="str">
        <f>Form1!C2</f>
        <v>Lattenwald, Schattdorf</v>
      </c>
      <c r="C2" s="472"/>
      <c r="D2" s="472"/>
      <c r="E2" s="472"/>
      <c r="F2" s="464" t="s">
        <v>352</v>
      </c>
      <c r="G2" s="467"/>
      <c r="H2" s="473">
        <f>Form1!Q2</f>
        <v>37054</v>
      </c>
      <c r="I2" s="473"/>
      <c r="J2" s="473"/>
      <c r="K2" s="473"/>
      <c r="L2" s="473"/>
      <c r="M2" s="464" t="s">
        <v>353</v>
      </c>
      <c r="N2" s="464"/>
      <c r="O2" s="464"/>
      <c r="P2" s="465" t="s">
        <v>490</v>
      </c>
      <c r="Q2" s="465"/>
      <c r="R2" s="465"/>
      <c r="S2" s="465"/>
      <c r="T2" s="466"/>
    </row>
    <row r="3" spans="1:23" ht="3.75" customHeight="1" thickBot="1">
      <c r="A3" s="476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8"/>
    </row>
    <row r="4" spans="1:23" ht="30" customHeight="1" thickBot="1">
      <c r="A4" s="489" t="s">
        <v>105</v>
      </c>
      <c r="B4" s="490"/>
      <c r="C4" s="490"/>
      <c r="D4" s="490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8"/>
    </row>
    <row r="5" spans="1:23" ht="15" customHeight="1" thickBot="1">
      <c r="A5" s="493" t="s">
        <v>106</v>
      </c>
      <c r="B5" s="494"/>
      <c r="C5" s="494"/>
      <c r="D5" s="494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>X</v>
      </c>
      <c r="T5" s="16" t="s">
        <v>377</v>
      </c>
    </row>
    <row r="6" spans="1:23" ht="15" customHeight="1" thickBot="1">
      <c r="A6" s="493"/>
      <c r="B6" s="494"/>
      <c r="C6" s="494"/>
      <c r="D6" s="494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/>
      </c>
      <c r="T6" s="62" t="s">
        <v>378</v>
      </c>
    </row>
    <row r="7" spans="1:23" ht="30" customHeight="1" thickBot="1">
      <c r="A7" s="479" t="s">
        <v>354</v>
      </c>
      <c r="B7" s="480"/>
      <c r="C7" s="480"/>
      <c r="D7" s="480"/>
      <c r="E7" s="480"/>
      <c r="F7" s="480"/>
      <c r="G7" s="480"/>
      <c r="H7" s="59"/>
      <c r="I7" s="59"/>
      <c r="J7" s="59"/>
      <c r="K7" s="59"/>
      <c r="L7" s="59"/>
      <c r="M7" s="59"/>
      <c r="N7" s="59"/>
      <c r="O7" s="59"/>
      <c r="P7" s="59"/>
      <c r="Q7" s="59"/>
      <c r="R7" s="491"/>
      <c r="S7" s="491"/>
      <c r="T7" s="492"/>
    </row>
    <row r="8" spans="1:23" ht="35.25" customHeight="1" thickBot="1">
      <c r="A8" s="343" t="s">
        <v>355</v>
      </c>
      <c r="B8" s="405"/>
      <c r="C8" s="370" t="s">
        <v>7</v>
      </c>
      <c r="D8" s="371"/>
      <c r="E8" s="372"/>
      <c r="F8" s="343" t="s">
        <v>356</v>
      </c>
      <c r="G8" s="344"/>
      <c r="H8" s="344"/>
      <c r="I8" s="344"/>
      <c r="J8" s="403" t="s">
        <v>304</v>
      </c>
      <c r="K8" s="404"/>
      <c r="L8" s="404"/>
      <c r="M8" s="343" t="s">
        <v>358</v>
      </c>
      <c r="N8" s="344"/>
      <c r="O8" s="344"/>
      <c r="P8" s="345"/>
      <c r="Q8" s="350" t="s">
        <v>359</v>
      </c>
      <c r="R8" s="353" t="s">
        <v>112</v>
      </c>
      <c r="S8" s="354"/>
      <c r="T8" s="355"/>
    </row>
    <row r="9" spans="1:23" ht="15" customHeight="1">
      <c r="A9" s="406"/>
      <c r="B9" s="405"/>
      <c r="C9" s="370"/>
      <c r="D9" s="371"/>
      <c r="E9" s="372"/>
      <c r="F9" s="346"/>
      <c r="G9" s="344"/>
      <c r="H9" s="344"/>
      <c r="I9" s="344"/>
      <c r="J9" s="24"/>
      <c r="K9" s="409" t="s">
        <v>357</v>
      </c>
      <c r="L9" s="410"/>
      <c r="M9" s="346"/>
      <c r="N9" s="344"/>
      <c r="O9" s="344"/>
      <c r="P9" s="345"/>
      <c r="Q9" s="351"/>
      <c r="R9" s="356" t="s">
        <v>111</v>
      </c>
      <c r="S9" s="357"/>
      <c r="T9" s="358"/>
    </row>
    <row r="10" spans="1:23" ht="15" customHeight="1">
      <c r="A10" s="406"/>
      <c r="B10" s="405"/>
      <c r="C10" s="370"/>
      <c r="D10" s="371"/>
      <c r="E10" s="372"/>
      <c r="F10" s="346"/>
      <c r="G10" s="344"/>
      <c r="H10" s="344"/>
      <c r="I10" s="344"/>
      <c r="J10" s="25"/>
      <c r="K10" s="411" t="s">
        <v>360</v>
      </c>
      <c r="L10" s="412"/>
      <c r="M10" s="346"/>
      <c r="N10" s="344"/>
      <c r="O10" s="344"/>
      <c r="P10" s="345"/>
      <c r="Q10" s="351"/>
      <c r="R10" s="343"/>
      <c r="S10" s="359"/>
      <c r="T10" s="360"/>
    </row>
    <row r="11" spans="1:23" ht="15" customHeight="1" thickBot="1">
      <c r="A11" s="407"/>
      <c r="B11" s="408"/>
      <c r="C11" s="373"/>
      <c r="D11" s="374"/>
      <c r="E11" s="375"/>
      <c r="F11" s="347"/>
      <c r="G11" s="348"/>
      <c r="H11" s="348"/>
      <c r="I11" s="348"/>
      <c r="J11" s="27"/>
      <c r="K11" s="401" t="s">
        <v>356</v>
      </c>
      <c r="L11" s="402"/>
      <c r="M11" s="347"/>
      <c r="N11" s="348"/>
      <c r="O11" s="348"/>
      <c r="P11" s="349"/>
      <c r="Q11" s="352"/>
      <c r="R11" s="361" t="s">
        <v>493</v>
      </c>
      <c r="S11" s="362"/>
      <c r="T11" s="363"/>
    </row>
    <row r="12" spans="1:23" ht="18" customHeight="1">
      <c r="A12" s="425"/>
      <c r="B12" s="426"/>
      <c r="C12" s="431" t="str">
        <f>INDEX(Minimalprofil!A2:H107,Minimalprofil!A1,2)</f>
        <v>Hauptareal:
Ta 40 - 90 %
Fi 10 - 60 %
Vb Samenbäume
in basenreichen Ausbildungen:
BAh, WEr, evt. Es
Samenb. - 20 %</v>
      </c>
      <c r="D12" s="438"/>
      <c r="E12" s="439"/>
      <c r="F12" s="382" t="s">
        <v>62</v>
      </c>
      <c r="G12" s="383"/>
      <c r="H12" s="383"/>
      <c r="I12" s="384"/>
      <c r="J12" s="376"/>
      <c r="K12" s="377"/>
      <c r="L12" s="28"/>
      <c r="M12" s="382" t="s">
        <v>63</v>
      </c>
      <c r="N12" s="383"/>
      <c r="O12" s="383"/>
      <c r="P12" s="383"/>
      <c r="Q12" s="415" t="s">
        <v>241</v>
      </c>
      <c r="R12" s="418" t="s">
        <v>491</v>
      </c>
      <c r="S12" s="418"/>
      <c r="T12" s="419"/>
      <c r="V12" s="29"/>
      <c r="W12" s="30"/>
    </row>
    <row r="13" spans="1:23" ht="18" customHeight="1">
      <c r="A13" s="427" t="s">
        <v>389</v>
      </c>
      <c r="B13" s="428"/>
      <c r="C13" s="440"/>
      <c r="D13" s="441"/>
      <c r="E13" s="442"/>
      <c r="F13" s="382"/>
      <c r="G13" s="383"/>
      <c r="H13" s="383"/>
      <c r="I13" s="384"/>
      <c r="J13" s="378"/>
      <c r="K13" s="367"/>
      <c r="L13" s="28"/>
      <c r="M13" s="382"/>
      <c r="N13" s="383"/>
      <c r="O13" s="383"/>
      <c r="P13" s="383"/>
      <c r="Q13" s="415"/>
      <c r="R13" s="420"/>
      <c r="S13" s="420"/>
      <c r="T13" s="419"/>
      <c r="V13" s="29"/>
      <c r="W13" s="30"/>
    </row>
    <row r="14" spans="1:23" ht="18" customHeight="1">
      <c r="A14" s="427"/>
      <c r="B14" s="428"/>
      <c r="C14" s="440"/>
      <c r="D14" s="441"/>
      <c r="E14" s="442"/>
      <c r="F14" s="382"/>
      <c r="G14" s="383"/>
      <c r="H14" s="383"/>
      <c r="I14" s="384"/>
      <c r="J14" s="366"/>
      <c r="K14" s="367"/>
      <c r="L14" s="32"/>
      <c r="M14" s="382"/>
      <c r="N14" s="383"/>
      <c r="O14" s="383"/>
      <c r="P14" s="383"/>
      <c r="Q14" s="415"/>
      <c r="R14" s="420"/>
      <c r="S14" s="420"/>
      <c r="T14" s="419"/>
      <c r="V14" s="29"/>
      <c r="W14" s="30"/>
    </row>
    <row r="15" spans="1:23" ht="18" customHeight="1">
      <c r="A15" s="429" t="s">
        <v>362</v>
      </c>
      <c r="B15" s="430"/>
      <c r="C15" s="440"/>
      <c r="D15" s="441"/>
      <c r="E15" s="442"/>
      <c r="F15" s="382"/>
      <c r="G15" s="383"/>
      <c r="H15" s="383"/>
      <c r="I15" s="384"/>
      <c r="J15" s="368"/>
      <c r="K15" s="369"/>
      <c r="L15" s="33"/>
      <c r="M15" s="382"/>
      <c r="N15" s="383"/>
      <c r="O15" s="383"/>
      <c r="P15" s="383"/>
      <c r="Q15" s="415"/>
      <c r="R15" s="420"/>
      <c r="S15" s="420"/>
      <c r="T15" s="419"/>
    </row>
    <row r="16" spans="1:23" ht="18" customHeight="1">
      <c r="A16" s="413"/>
      <c r="B16" s="414"/>
      <c r="C16" s="440"/>
      <c r="D16" s="441"/>
      <c r="E16" s="442"/>
      <c r="F16" s="382"/>
      <c r="G16" s="383"/>
      <c r="H16" s="383"/>
      <c r="I16" s="384"/>
      <c r="J16" s="397"/>
      <c r="K16" s="398"/>
      <c r="L16" s="364"/>
      <c r="M16" s="382"/>
      <c r="N16" s="383"/>
      <c r="O16" s="383"/>
      <c r="P16" s="383"/>
      <c r="Q16" s="415"/>
      <c r="R16" s="420"/>
      <c r="S16" s="420"/>
      <c r="T16" s="419"/>
    </row>
    <row r="17" spans="1:22" ht="15" customHeight="1" thickBot="1">
      <c r="A17" s="399"/>
      <c r="B17" s="460"/>
      <c r="C17" s="443"/>
      <c r="D17" s="444"/>
      <c r="E17" s="445"/>
      <c r="F17" s="385"/>
      <c r="G17" s="386"/>
      <c r="H17" s="386"/>
      <c r="I17" s="387"/>
      <c r="J17" s="399"/>
      <c r="K17" s="400"/>
      <c r="L17" s="365"/>
      <c r="M17" s="385"/>
      <c r="N17" s="386"/>
      <c r="O17" s="386"/>
      <c r="P17" s="386"/>
      <c r="Q17" s="416"/>
      <c r="R17" s="421"/>
      <c r="S17" s="421"/>
      <c r="T17" s="422"/>
    </row>
    <row r="18" spans="1:22" ht="18" customHeight="1">
      <c r="A18" s="425"/>
      <c r="B18" s="426"/>
      <c r="C18" s="431" t="str">
        <f>INDEX(Minimalprofil!A2:H107,Minimalprofil!A1,3)</f>
        <v>Genügend entwicklungsfähige
Bäume in mind. 2 verschiedenen Durchmesserklassen pro ha</v>
      </c>
      <c r="D18" s="432"/>
      <c r="E18" s="433"/>
      <c r="F18" s="379" t="s">
        <v>497</v>
      </c>
      <c r="G18" s="380"/>
      <c r="H18" s="380"/>
      <c r="I18" s="381"/>
      <c r="J18" s="376"/>
      <c r="K18" s="377"/>
      <c r="L18" s="34"/>
      <c r="M18" s="379" t="s">
        <v>64</v>
      </c>
      <c r="N18" s="380"/>
      <c r="O18" s="380"/>
      <c r="P18" s="380"/>
      <c r="Q18" s="417" t="s">
        <v>241</v>
      </c>
      <c r="R18" s="423" t="s">
        <v>492</v>
      </c>
      <c r="S18" s="423"/>
      <c r="T18" s="424"/>
    </row>
    <row r="19" spans="1:22" ht="18" customHeight="1">
      <c r="A19" s="437" t="s">
        <v>390</v>
      </c>
      <c r="B19" s="428"/>
      <c r="C19" s="434"/>
      <c r="D19" s="435"/>
      <c r="E19" s="436"/>
      <c r="F19" s="382"/>
      <c r="G19" s="383"/>
      <c r="H19" s="383"/>
      <c r="I19" s="384"/>
      <c r="J19" s="378"/>
      <c r="K19" s="367"/>
      <c r="L19" s="28"/>
      <c r="M19" s="382"/>
      <c r="N19" s="383"/>
      <c r="O19" s="383"/>
      <c r="P19" s="383"/>
      <c r="Q19" s="415"/>
      <c r="R19" s="420"/>
      <c r="S19" s="420"/>
      <c r="T19" s="419"/>
    </row>
    <row r="20" spans="1:22" ht="18" customHeight="1">
      <c r="A20" s="437"/>
      <c r="B20" s="428"/>
      <c r="C20" s="434"/>
      <c r="D20" s="435"/>
      <c r="E20" s="436"/>
      <c r="F20" s="382"/>
      <c r="G20" s="383"/>
      <c r="H20" s="383"/>
      <c r="I20" s="384"/>
      <c r="J20" s="366"/>
      <c r="K20" s="367"/>
      <c r="L20" s="32"/>
      <c r="M20" s="382"/>
      <c r="N20" s="383"/>
      <c r="O20" s="383"/>
      <c r="P20" s="383"/>
      <c r="Q20" s="415"/>
      <c r="R20" s="420"/>
      <c r="S20" s="420"/>
      <c r="T20" s="419"/>
    </row>
    <row r="21" spans="1:22" ht="18" customHeight="1">
      <c r="A21" s="429" t="s">
        <v>363</v>
      </c>
      <c r="B21" s="430"/>
      <c r="C21" s="450">
        <f>INDEX(Naturgefahr!$A$2:$H$17,Naturgefahr!$A$1,3)</f>
        <v>0</v>
      </c>
      <c r="D21" s="451"/>
      <c r="E21" s="452"/>
      <c r="F21" s="382"/>
      <c r="G21" s="383"/>
      <c r="H21" s="383"/>
      <c r="I21" s="384"/>
      <c r="J21" s="368"/>
      <c r="K21" s="369"/>
      <c r="L21" s="35"/>
      <c r="M21" s="382"/>
      <c r="N21" s="383"/>
      <c r="O21" s="383"/>
      <c r="P21" s="383"/>
      <c r="Q21" s="415"/>
      <c r="R21" s="420"/>
      <c r="S21" s="420"/>
      <c r="T21" s="419"/>
    </row>
    <row r="22" spans="1:22" ht="18" customHeight="1">
      <c r="A22" s="485"/>
      <c r="B22" s="486"/>
      <c r="C22" s="450"/>
      <c r="D22" s="451"/>
      <c r="E22" s="452"/>
      <c r="F22" s="382"/>
      <c r="G22" s="383"/>
      <c r="H22" s="383"/>
      <c r="I22" s="384"/>
      <c r="J22" s="397"/>
      <c r="K22" s="398"/>
      <c r="L22" s="364"/>
      <c r="M22" s="382"/>
      <c r="N22" s="383"/>
      <c r="O22" s="383"/>
      <c r="P22" s="383"/>
      <c r="Q22" s="415"/>
      <c r="R22" s="420"/>
      <c r="S22" s="420"/>
      <c r="T22" s="419"/>
    </row>
    <row r="23" spans="1:22" ht="18" customHeight="1" thickBot="1">
      <c r="A23" s="399"/>
      <c r="B23" s="460"/>
      <c r="C23" s="453"/>
      <c r="D23" s="454"/>
      <c r="E23" s="455"/>
      <c r="F23" s="385"/>
      <c r="G23" s="386"/>
      <c r="H23" s="386"/>
      <c r="I23" s="387"/>
      <c r="J23" s="399"/>
      <c r="K23" s="400"/>
      <c r="L23" s="365"/>
      <c r="M23" s="385"/>
      <c r="N23" s="386"/>
      <c r="O23" s="386"/>
      <c r="P23" s="386"/>
      <c r="Q23" s="416"/>
      <c r="R23" s="421"/>
      <c r="S23" s="421"/>
      <c r="T23" s="422"/>
    </row>
    <row r="24" spans="1:22" ht="21.75" customHeight="1">
      <c r="A24" s="448" t="s">
        <v>391</v>
      </c>
      <c r="B24" s="449"/>
      <c r="C24" s="388" t="str">
        <f>INDEX(Minimalprofil!A2:H107,Minimalprofil!A1,4)</f>
        <v>Einzelbäume (Ta) sowie Rotten
oder Kleinkollektive (Fi)</v>
      </c>
      <c r="D24" s="389"/>
      <c r="E24" s="390"/>
      <c r="F24" s="379" t="s">
        <v>65</v>
      </c>
      <c r="G24" s="380"/>
      <c r="H24" s="380"/>
      <c r="I24" s="381"/>
      <c r="J24" s="376"/>
      <c r="K24" s="377"/>
      <c r="L24" s="34"/>
      <c r="M24" s="379" t="s">
        <v>242</v>
      </c>
      <c r="N24" s="380"/>
      <c r="O24" s="380"/>
      <c r="P24" s="380"/>
      <c r="Q24" s="417"/>
      <c r="R24" s="423" t="s">
        <v>494</v>
      </c>
      <c r="S24" s="423"/>
      <c r="T24" s="424"/>
    </row>
    <row r="25" spans="1:22" ht="18" customHeight="1">
      <c r="A25" s="429" t="s">
        <v>364</v>
      </c>
      <c r="B25" s="428"/>
      <c r="C25" s="391" t="str">
        <f>INDEX(Naturgefahr!$A$2:$H$17,Naturgefahr!$A$1,4)</f>
        <v>Deckungsgrad dauernd ≥ 50 % minimale Anforderung aufgrund des Standortstyps erfüllt</v>
      </c>
      <c r="D25" s="392"/>
      <c r="E25" s="393"/>
      <c r="F25" s="382"/>
      <c r="G25" s="383"/>
      <c r="H25" s="383"/>
      <c r="I25" s="384"/>
      <c r="J25" s="378"/>
      <c r="K25" s="367"/>
      <c r="L25" s="28"/>
      <c r="M25" s="382"/>
      <c r="N25" s="383"/>
      <c r="O25" s="383"/>
      <c r="P25" s="383"/>
      <c r="Q25" s="415"/>
      <c r="R25" s="420"/>
      <c r="S25" s="420"/>
      <c r="T25" s="419"/>
    </row>
    <row r="26" spans="1:22" ht="18" customHeight="1">
      <c r="A26" s="497"/>
      <c r="B26" s="428"/>
      <c r="C26" s="391"/>
      <c r="D26" s="392"/>
      <c r="E26" s="393"/>
      <c r="F26" s="382"/>
      <c r="G26" s="383"/>
      <c r="H26" s="383"/>
      <c r="I26" s="384"/>
      <c r="J26" s="366"/>
      <c r="K26" s="367"/>
      <c r="L26" s="32"/>
      <c r="M26" s="382"/>
      <c r="N26" s="383"/>
      <c r="O26" s="383"/>
      <c r="P26" s="383"/>
      <c r="Q26" s="415"/>
      <c r="R26" s="420"/>
      <c r="S26" s="420"/>
      <c r="T26" s="419"/>
    </row>
    <row r="27" spans="1:22" ht="18" customHeight="1">
      <c r="A27" s="481" t="s">
        <v>365</v>
      </c>
      <c r="B27" s="482"/>
      <c r="C27" s="391"/>
      <c r="D27" s="392"/>
      <c r="E27" s="393"/>
      <c r="F27" s="382"/>
      <c r="G27" s="383"/>
      <c r="H27" s="383"/>
      <c r="I27" s="384"/>
      <c r="J27" s="368"/>
      <c r="K27" s="369"/>
      <c r="L27" s="35"/>
      <c r="M27" s="382"/>
      <c r="N27" s="383"/>
      <c r="O27" s="383"/>
      <c r="P27" s="383"/>
      <c r="Q27" s="415"/>
      <c r="R27" s="420"/>
      <c r="S27" s="420"/>
      <c r="T27" s="419"/>
    </row>
    <row r="28" spans="1:22" ht="18" customHeight="1">
      <c r="A28" s="481" t="s">
        <v>366</v>
      </c>
      <c r="B28" s="482"/>
      <c r="C28" s="391"/>
      <c r="D28" s="392"/>
      <c r="E28" s="393"/>
      <c r="F28" s="382"/>
      <c r="G28" s="383"/>
      <c r="H28" s="383"/>
      <c r="I28" s="384"/>
      <c r="J28" s="397"/>
      <c r="K28" s="398"/>
      <c r="L28" s="364"/>
      <c r="M28" s="382"/>
      <c r="N28" s="383"/>
      <c r="O28" s="383"/>
      <c r="P28" s="383"/>
      <c r="Q28" s="415"/>
      <c r="R28" s="420"/>
      <c r="S28" s="420"/>
      <c r="T28" s="419"/>
      <c r="V28" s="36"/>
    </row>
    <row r="29" spans="1:22" ht="18" customHeight="1" thickBot="1">
      <c r="A29" s="483"/>
      <c r="B29" s="484"/>
      <c r="C29" s="394"/>
      <c r="D29" s="395"/>
      <c r="E29" s="396"/>
      <c r="F29" s="385"/>
      <c r="G29" s="386"/>
      <c r="H29" s="386"/>
      <c r="I29" s="387"/>
      <c r="J29" s="399"/>
      <c r="K29" s="400"/>
      <c r="L29" s="365"/>
      <c r="M29" s="385"/>
      <c r="N29" s="386"/>
      <c r="O29" s="386"/>
      <c r="P29" s="386"/>
      <c r="Q29" s="416"/>
      <c r="R29" s="421"/>
      <c r="S29" s="421"/>
      <c r="T29" s="422"/>
    </row>
    <row r="30" spans="1:22" ht="18" customHeight="1">
      <c r="A30" s="448" t="s">
        <v>392</v>
      </c>
      <c r="B30" s="449"/>
      <c r="C30" s="431" t="str">
        <f>INDEX(Minimalprofil!A2:H107,Minimalprofil!A1,5)</f>
        <v>Kronenlänge min. ½
Schlankheitsgrad &lt; 80
Lotrechte Stämme mit guter Veran-kerung, nur vereinzelt starke Hänger</v>
      </c>
      <c r="D30" s="432"/>
      <c r="E30" s="433"/>
      <c r="F30" s="379" t="s">
        <v>66</v>
      </c>
      <c r="G30" s="380"/>
      <c r="H30" s="380"/>
      <c r="I30" s="381"/>
      <c r="J30" s="376"/>
      <c r="K30" s="377"/>
      <c r="L30" s="34"/>
      <c r="M30" s="379" t="s">
        <v>67</v>
      </c>
      <c r="N30" s="380"/>
      <c r="O30" s="380"/>
      <c r="P30" s="380"/>
      <c r="Q30" s="417" t="s">
        <v>241</v>
      </c>
      <c r="R30" s="423" t="s">
        <v>495</v>
      </c>
      <c r="S30" s="423"/>
      <c r="T30" s="424"/>
    </row>
    <row r="31" spans="1:22" ht="18" customHeight="1">
      <c r="A31" s="446" t="s">
        <v>367</v>
      </c>
      <c r="B31" s="474"/>
      <c r="C31" s="434"/>
      <c r="D31" s="435"/>
      <c r="E31" s="436"/>
      <c r="F31" s="382"/>
      <c r="G31" s="383"/>
      <c r="H31" s="383"/>
      <c r="I31" s="384"/>
      <c r="J31" s="378"/>
      <c r="K31" s="367"/>
      <c r="L31" s="28"/>
      <c r="M31" s="382"/>
      <c r="N31" s="383"/>
      <c r="O31" s="383"/>
      <c r="P31" s="383"/>
      <c r="Q31" s="415"/>
      <c r="R31" s="420"/>
      <c r="S31" s="420"/>
      <c r="T31" s="419"/>
    </row>
    <row r="32" spans="1:22" ht="18" customHeight="1">
      <c r="A32" s="475"/>
      <c r="B32" s="474"/>
      <c r="C32" s="434"/>
      <c r="D32" s="435"/>
      <c r="E32" s="436"/>
      <c r="F32" s="382"/>
      <c r="G32" s="383"/>
      <c r="H32" s="383"/>
      <c r="I32" s="384"/>
      <c r="J32" s="366"/>
      <c r="K32" s="367"/>
      <c r="L32" s="32"/>
      <c r="M32" s="382"/>
      <c r="N32" s="383"/>
      <c r="O32" s="383"/>
      <c r="P32" s="383"/>
      <c r="Q32" s="415"/>
      <c r="R32" s="420"/>
      <c r="S32" s="420"/>
      <c r="T32" s="419"/>
    </row>
    <row r="33" spans="1:20" ht="18" customHeight="1">
      <c r="A33" s="446" t="s">
        <v>368</v>
      </c>
      <c r="B33" s="447"/>
      <c r="C33" s="434"/>
      <c r="D33" s="435"/>
      <c r="E33" s="436"/>
      <c r="F33" s="382"/>
      <c r="G33" s="383"/>
      <c r="H33" s="383"/>
      <c r="I33" s="384"/>
      <c r="J33" s="368"/>
      <c r="K33" s="369"/>
      <c r="L33" s="35"/>
      <c r="M33" s="382"/>
      <c r="N33" s="383"/>
      <c r="O33" s="383"/>
      <c r="P33" s="383"/>
      <c r="Q33" s="415"/>
      <c r="R33" s="420"/>
      <c r="S33" s="420"/>
      <c r="T33" s="419"/>
    </row>
    <row r="34" spans="1:20" ht="18" customHeight="1">
      <c r="A34" s="446" t="s">
        <v>369</v>
      </c>
      <c r="B34" s="447"/>
      <c r="C34" s="450">
        <f>INDEX(Naturgefahr!$A$2:$H$17,Naturgefahr!$A$1,5)</f>
        <v>0</v>
      </c>
      <c r="D34" s="451"/>
      <c r="E34" s="452"/>
      <c r="F34" s="382"/>
      <c r="G34" s="383"/>
      <c r="H34" s="383"/>
      <c r="I34" s="384"/>
      <c r="J34" s="397"/>
      <c r="K34" s="398"/>
      <c r="L34" s="364"/>
      <c r="M34" s="382"/>
      <c r="N34" s="383"/>
      <c r="O34" s="383"/>
      <c r="P34" s="383"/>
      <c r="Q34" s="415"/>
      <c r="R34" s="420"/>
      <c r="S34" s="420"/>
      <c r="T34" s="419"/>
    </row>
    <row r="35" spans="1:20" ht="18" customHeight="1" thickBot="1">
      <c r="A35" s="399"/>
      <c r="B35" s="460"/>
      <c r="C35" s="453"/>
      <c r="D35" s="454"/>
      <c r="E35" s="455"/>
      <c r="F35" s="385"/>
      <c r="G35" s="386"/>
      <c r="H35" s="386"/>
      <c r="I35" s="387"/>
      <c r="J35" s="399"/>
      <c r="K35" s="400"/>
      <c r="L35" s="365"/>
      <c r="M35" s="385"/>
      <c r="N35" s="386"/>
      <c r="O35" s="386"/>
      <c r="P35" s="386"/>
      <c r="Q35" s="416"/>
      <c r="R35" s="421"/>
      <c r="S35" s="421"/>
      <c r="T35" s="422"/>
    </row>
    <row r="36" spans="1:20" ht="18" customHeight="1">
      <c r="A36" s="425"/>
      <c r="B36" s="426"/>
      <c r="C36" s="431" t="str">
        <f>INDEX(Minimalprofil!A2:H107,Minimalprofil!A1,6)</f>
        <v>Alle 15 m (50 Stellen /ha) Moderholz oder erhöhte Kleinstandorte mit Vogelbeerwäldchen vorhanden
Fläche mit starker Vegetationskon-kurrenz &lt; ½</v>
      </c>
      <c r="D36" s="438"/>
      <c r="E36" s="439"/>
      <c r="F36" s="379" t="s">
        <v>68</v>
      </c>
      <c r="G36" s="380"/>
      <c r="H36" s="380"/>
      <c r="I36" s="381"/>
      <c r="J36" s="376"/>
      <c r="K36" s="377"/>
      <c r="L36" s="34"/>
      <c r="M36" s="379" t="s">
        <v>498</v>
      </c>
      <c r="N36" s="380"/>
      <c r="O36" s="380"/>
      <c r="P36" s="380"/>
      <c r="Q36" s="417" t="s">
        <v>499</v>
      </c>
      <c r="R36" s="423" t="s">
        <v>496</v>
      </c>
      <c r="S36" s="423"/>
      <c r="T36" s="424"/>
    </row>
    <row r="37" spans="1:20" ht="18" customHeight="1">
      <c r="A37" s="437" t="s">
        <v>393</v>
      </c>
      <c r="B37" s="428"/>
      <c r="C37" s="440"/>
      <c r="D37" s="456"/>
      <c r="E37" s="442"/>
      <c r="F37" s="382"/>
      <c r="G37" s="383"/>
      <c r="H37" s="383"/>
      <c r="I37" s="384"/>
      <c r="J37" s="378"/>
      <c r="K37" s="367"/>
      <c r="L37" s="28"/>
      <c r="M37" s="382"/>
      <c r="N37" s="383"/>
      <c r="O37" s="383"/>
      <c r="P37" s="383"/>
      <c r="Q37" s="415"/>
      <c r="R37" s="420"/>
      <c r="S37" s="420"/>
      <c r="T37" s="419"/>
    </row>
    <row r="38" spans="1:20" ht="18" customHeight="1">
      <c r="A38" s="437"/>
      <c r="B38" s="428"/>
      <c r="C38" s="440"/>
      <c r="D38" s="456"/>
      <c r="E38" s="442"/>
      <c r="F38" s="382"/>
      <c r="G38" s="383"/>
      <c r="H38" s="383"/>
      <c r="I38" s="384"/>
      <c r="J38" s="366"/>
      <c r="K38" s="367"/>
      <c r="L38" s="32"/>
      <c r="M38" s="382"/>
      <c r="N38" s="383"/>
      <c r="O38" s="383"/>
      <c r="P38" s="383"/>
      <c r="Q38" s="415"/>
      <c r="R38" s="420"/>
      <c r="S38" s="420"/>
      <c r="T38" s="419"/>
    </row>
    <row r="39" spans="1:20" ht="18" customHeight="1">
      <c r="A39" s="457" t="s">
        <v>370</v>
      </c>
      <c r="B39" s="458"/>
      <c r="C39" s="440"/>
      <c r="D39" s="456"/>
      <c r="E39" s="442"/>
      <c r="F39" s="382"/>
      <c r="G39" s="383"/>
      <c r="H39" s="383"/>
      <c r="I39" s="384"/>
      <c r="J39" s="368"/>
      <c r="K39" s="369"/>
      <c r="L39" s="35"/>
      <c r="M39" s="382"/>
      <c r="N39" s="383"/>
      <c r="O39" s="383"/>
      <c r="P39" s="383"/>
      <c r="Q39" s="415"/>
      <c r="R39" s="420"/>
      <c r="S39" s="420"/>
      <c r="T39" s="419"/>
    </row>
    <row r="40" spans="1:20" ht="18" customHeight="1">
      <c r="A40" s="378"/>
      <c r="B40" s="459"/>
      <c r="C40" s="440"/>
      <c r="D40" s="456"/>
      <c r="E40" s="442"/>
      <c r="F40" s="382"/>
      <c r="G40" s="383"/>
      <c r="H40" s="383"/>
      <c r="I40" s="384"/>
      <c r="J40" s="397"/>
      <c r="K40" s="398"/>
      <c r="L40" s="364"/>
      <c r="M40" s="382"/>
      <c r="N40" s="383"/>
      <c r="O40" s="383"/>
      <c r="P40" s="383"/>
      <c r="Q40" s="415"/>
      <c r="R40" s="420"/>
      <c r="S40" s="420"/>
      <c r="T40" s="419"/>
    </row>
    <row r="41" spans="1:20" ht="15" customHeight="1" thickBot="1">
      <c r="A41" s="399"/>
      <c r="B41" s="460"/>
      <c r="C41" s="443"/>
      <c r="D41" s="444"/>
      <c r="E41" s="445"/>
      <c r="F41" s="385"/>
      <c r="G41" s="386"/>
      <c r="H41" s="386"/>
      <c r="I41" s="387"/>
      <c r="J41" s="399"/>
      <c r="K41" s="400"/>
      <c r="L41" s="365"/>
      <c r="M41" s="385"/>
      <c r="N41" s="386"/>
      <c r="O41" s="386"/>
      <c r="P41" s="386"/>
      <c r="Q41" s="416"/>
      <c r="R41" s="421"/>
      <c r="S41" s="421"/>
      <c r="T41" s="422"/>
    </row>
    <row r="42" spans="1:20" ht="18" customHeight="1">
      <c r="A42" s="425"/>
      <c r="B42" s="426"/>
      <c r="C42" s="431" t="str">
        <f>INDEX(Minimalprofil!A2:H107,Minimalprofil!A1,7)</f>
        <v>Bei Deckungsgrad &lt; 0,6 mindestens 10 Tannen pro a (durchschnittlich alle 3 m), in Lücken Fichte und
Vogelbeere vorhanden</v>
      </c>
      <c r="D42" s="438"/>
      <c r="E42" s="439"/>
      <c r="F42" s="379" t="s">
        <v>500</v>
      </c>
      <c r="G42" s="380"/>
      <c r="H42" s="380"/>
      <c r="I42" s="381"/>
      <c r="J42" s="376"/>
      <c r="K42" s="377"/>
      <c r="L42" s="34"/>
      <c r="M42" s="379" t="s">
        <v>69</v>
      </c>
      <c r="N42" s="380"/>
      <c r="O42" s="380"/>
      <c r="P42" s="380"/>
      <c r="Q42" s="417" t="s">
        <v>241</v>
      </c>
      <c r="R42" s="423" t="s">
        <v>72</v>
      </c>
      <c r="S42" s="423"/>
      <c r="T42" s="424"/>
    </row>
    <row r="43" spans="1:20" ht="18" customHeight="1">
      <c r="A43" s="461" t="s">
        <v>394</v>
      </c>
      <c r="B43" s="428"/>
      <c r="C43" s="440"/>
      <c r="D43" s="456"/>
      <c r="E43" s="442"/>
      <c r="F43" s="382"/>
      <c r="G43" s="383"/>
      <c r="H43" s="383"/>
      <c r="I43" s="384"/>
      <c r="J43" s="378"/>
      <c r="K43" s="367"/>
      <c r="L43" s="28"/>
      <c r="M43" s="382"/>
      <c r="N43" s="383"/>
      <c r="O43" s="383"/>
      <c r="P43" s="383"/>
      <c r="Q43" s="415"/>
      <c r="R43" s="420"/>
      <c r="S43" s="420"/>
      <c r="T43" s="419"/>
    </row>
    <row r="44" spans="1:20" ht="18" customHeight="1">
      <c r="A44" s="461"/>
      <c r="B44" s="428"/>
      <c r="C44" s="440"/>
      <c r="D44" s="456"/>
      <c r="E44" s="442"/>
      <c r="F44" s="382"/>
      <c r="G44" s="383"/>
      <c r="H44" s="383"/>
      <c r="I44" s="384"/>
      <c r="J44" s="366"/>
      <c r="K44" s="367"/>
      <c r="L44" s="32"/>
      <c r="M44" s="382"/>
      <c r="N44" s="383"/>
      <c r="O44" s="383"/>
      <c r="P44" s="383"/>
      <c r="Q44" s="415"/>
      <c r="R44" s="420"/>
      <c r="S44" s="420"/>
      <c r="T44" s="419"/>
    </row>
    <row r="45" spans="1:20" ht="18" customHeight="1">
      <c r="A45" s="457" t="s">
        <v>371</v>
      </c>
      <c r="B45" s="458"/>
      <c r="C45" s="440"/>
      <c r="D45" s="456"/>
      <c r="E45" s="442"/>
      <c r="F45" s="382"/>
      <c r="G45" s="383"/>
      <c r="H45" s="383"/>
      <c r="I45" s="384"/>
      <c r="J45" s="368"/>
      <c r="K45" s="369"/>
      <c r="L45" s="35"/>
      <c r="M45" s="382"/>
      <c r="N45" s="383"/>
      <c r="O45" s="383"/>
      <c r="P45" s="383"/>
      <c r="Q45" s="415"/>
      <c r="R45" s="420"/>
      <c r="S45" s="420"/>
      <c r="T45" s="419"/>
    </row>
    <row r="46" spans="1:20" ht="18" customHeight="1">
      <c r="A46" s="503" t="s">
        <v>372</v>
      </c>
      <c r="B46" s="504"/>
      <c r="C46" s="440"/>
      <c r="D46" s="456"/>
      <c r="E46" s="442"/>
      <c r="F46" s="382"/>
      <c r="G46" s="383"/>
      <c r="H46" s="383"/>
      <c r="I46" s="384"/>
      <c r="J46" s="397"/>
      <c r="K46" s="398"/>
      <c r="L46" s="364"/>
      <c r="M46" s="382"/>
      <c r="N46" s="383"/>
      <c r="O46" s="383"/>
      <c r="P46" s="383"/>
      <c r="Q46" s="415"/>
      <c r="R46" s="420"/>
      <c r="S46" s="420"/>
      <c r="T46" s="419"/>
    </row>
    <row r="47" spans="1:20" ht="15" customHeight="1" thickBot="1">
      <c r="A47" s="399"/>
      <c r="B47" s="460"/>
      <c r="C47" s="443"/>
      <c r="D47" s="444"/>
      <c r="E47" s="445"/>
      <c r="F47" s="385"/>
      <c r="G47" s="386"/>
      <c r="H47" s="386"/>
      <c r="I47" s="387"/>
      <c r="J47" s="399"/>
      <c r="K47" s="400"/>
      <c r="L47" s="365"/>
      <c r="M47" s="385"/>
      <c r="N47" s="386"/>
      <c r="O47" s="386"/>
      <c r="P47" s="386"/>
      <c r="Q47" s="416"/>
      <c r="R47" s="421"/>
      <c r="S47" s="421"/>
      <c r="T47" s="422"/>
    </row>
    <row r="48" spans="1:20" ht="18" customHeight="1">
      <c r="A48" s="505" t="s">
        <v>393</v>
      </c>
      <c r="B48" s="449"/>
      <c r="C48" s="431" t="s">
        <v>70</v>
      </c>
      <c r="D48" s="432"/>
      <c r="E48" s="433"/>
      <c r="F48" s="379" t="s">
        <v>71</v>
      </c>
      <c r="G48" s="380"/>
      <c r="H48" s="380"/>
      <c r="I48" s="381"/>
      <c r="J48" s="376"/>
      <c r="K48" s="377"/>
      <c r="L48" s="34"/>
      <c r="M48" s="379" t="s">
        <v>69</v>
      </c>
      <c r="N48" s="380"/>
      <c r="O48" s="380"/>
      <c r="P48" s="380"/>
      <c r="Q48" s="417" t="s">
        <v>241</v>
      </c>
      <c r="R48" s="423" t="s">
        <v>81</v>
      </c>
      <c r="S48" s="423"/>
      <c r="T48" s="424"/>
    </row>
    <row r="49" spans="1:20" ht="18" customHeight="1">
      <c r="A49" s="457" t="s">
        <v>373</v>
      </c>
      <c r="B49" s="428"/>
      <c r="C49" s="434"/>
      <c r="D49" s="509"/>
      <c r="E49" s="436"/>
      <c r="F49" s="382"/>
      <c r="G49" s="383"/>
      <c r="H49" s="383"/>
      <c r="I49" s="384"/>
      <c r="J49" s="378"/>
      <c r="K49" s="367"/>
      <c r="L49" s="28"/>
      <c r="M49" s="382"/>
      <c r="N49" s="383"/>
      <c r="O49" s="383"/>
      <c r="P49" s="383"/>
      <c r="Q49" s="415"/>
      <c r="R49" s="420"/>
      <c r="S49" s="420"/>
      <c r="T49" s="419"/>
    </row>
    <row r="50" spans="1:20" ht="18" customHeight="1">
      <c r="A50" s="506"/>
      <c r="B50" s="428"/>
      <c r="C50" s="434"/>
      <c r="D50" s="509"/>
      <c r="E50" s="436"/>
      <c r="F50" s="382"/>
      <c r="G50" s="383"/>
      <c r="H50" s="383"/>
      <c r="I50" s="384"/>
      <c r="J50" s="366"/>
      <c r="K50" s="367"/>
      <c r="L50" s="32"/>
      <c r="M50" s="382"/>
      <c r="N50" s="383"/>
      <c r="O50" s="383"/>
      <c r="P50" s="383"/>
      <c r="Q50" s="415"/>
      <c r="R50" s="420"/>
      <c r="S50" s="420"/>
      <c r="T50" s="419"/>
    </row>
    <row r="51" spans="1:20" ht="18" customHeight="1">
      <c r="A51" s="521" t="s">
        <v>374</v>
      </c>
      <c r="B51" s="522"/>
      <c r="C51" s="434"/>
      <c r="D51" s="509"/>
      <c r="E51" s="436"/>
      <c r="F51" s="382"/>
      <c r="G51" s="383"/>
      <c r="H51" s="383"/>
      <c r="I51" s="384"/>
      <c r="J51" s="368"/>
      <c r="K51" s="369"/>
      <c r="L51" s="35"/>
      <c r="M51" s="382"/>
      <c r="N51" s="383"/>
      <c r="O51" s="383"/>
      <c r="P51" s="383"/>
      <c r="Q51" s="415"/>
      <c r="R51" s="420"/>
      <c r="S51" s="420"/>
      <c r="T51" s="419"/>
    </row>
    <row r="52" spans="1:20" ht="18" customHeight="1">
      <c r="A52" s="523"/>
      <c r="B52" s="522"/>
      <c r="C52" s="510">
        <f>INDEX(Naturgefahr!A2:H17,Naturgefahr!A1,8)</f>
        <v>0</v>
      </c>
      <c r="D52" s="511"/>
      <c r="E52" s="512"/>
      <c r="F52" s="382"/>
      <c r="G52" s="383"/>
      <c r="H52" s="383"/>
      <c r="I52" s="384"/>
      <c r="J52" s="397"/>
      <c r="K52" s="398"/>
      <c r="L52" s="364"/>
      <c r="M52" s="382"/>
      <c r="N52" s="383"/>
      <c r="O52" s="383"/>
      <c r="P52" s="383"/>
      <c r="Q52" s="415"/>
      <c r="R52" s="420"/>
      <c r="S52" s="420"/>
      <c r="T52" s="419"/>
    </row>
    <row r="53" spans="1:20" ht="13.5" customHeight="1" thickBot="1">
      <c r="A53" s="524"/>
      <c r="B53" s="525"/>
      <c r="C53" s="513"/>
      <c r="D53" s="514"/>
      <c r="E53" s="515"/>
      <c r="F53" s="385"/>
      <c r="G53" s="386"/>
      <c r="H53" s="386"/>
      <c r="I53" s="387"/>
      <c r="J53" s="399"/>
      <c r="K53" s="400"/>
      <c r="L53" s="365"/>
      <c r="M53" s="385"/>
      <c r="N53" s="386"/>
      <c r="O53" s="386"/>
      <c r="P53" s="386"/>
      <c r="Q53" s="416"/>
      <c r="R53" s="421"/>
      <c r="S53" s="421"/>
      <c r="T53" s="422"/>
    </row>
    <row r="54" spans="1:20">
      <c r="A54" s="507"/>
      <c r="B54" s="508"/>
      <c r="C54" s="508"/>
      <c r="D54" s="508"/>
      <c r="E54" s="508"/>
      <c r="F54" s="508"/>
      <c r="G54" s="508"/>
      <c r="H54" s="38"/>
      <c r="I54" s="39"/>
      <c r="J54" s="38"/>
      <c r="K54" s="40" t="s">
        <v>303</v>
      </c>
      <c r="L54" s="41"/>
      <c r="M54" s="41"/>
      <c r="N54" s="519"/>
      <c r="O54" s="519"/>
      <c r="P54" s="519"/>
      <c r="Q54" s="519"/>
      <c r="R54" s="519"/>
      <c r="S54" s="519"/>
      <c r="T54" s="520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442</v>
      </c>
      <c r="O55" s="26"/>
      <c r="P55" s="26" t="s">
        <v>377</v>
      </c>
      <c r="Q55" s="26"/>
      <c r="R55" s="26" t="s">
        <v>378</v>
      </c>
      <c r="S55" s="22"/>
      <c r="T55" s="37"/>
    </row>
    <row r="56" spans="1:20" ht="15" customHeight="1">
      <c r="A56" s="516" t="s">
        <v>324</v>
      </c>
      <c r="B56" s="517"/>
      <c r="C56" s="518"/>
      <c r="D56" s="4" t="s">
        <v>241</v>
      </c>
      <c r="E56" s="42" t="s">
        <v>375</v>
      </c>
      <c r="F56" s="4"/>
      <c r="G56" s="42" t="s">
        <v>376</v>
      </c>
      <c r="I56" s="341" t="s">
        <v>114</v>
      </c>
      <c r="J56" s="341"/>
      <c r="K56" s="341"/>
      <c r="L56" s="341"/>
      <c r="M56" s="342"/>
      <c r="N56" s="4"/>
      <c r="O56" s="14"/>
      <c r="P56" s="4"/>
      <c r="Q56" s="43" t="s">
        <v>441</v>
      </c>
      <c r="R56" s="4" t="s">
        <v>241</v>
      </c>
      <c r="S56" s="498"/>
      <c r="T56" s="499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500" t="s">
        <v>325</v>
      </c>
      <c r="B58" s="501"/>
      <c r="C58" s="502"/>
      <c r="D58" s="4"/>
      <c r="E58" s="48" t="s">
        <v>379</v>
      </c>
      <c r="F58" s="49"/>
      <c r="G58" s="49"/>
      <c r="H58" s="49"/>
      <c r="I58" s="4"/>
      <c r="J58" s="48" t="s">
        <v>380</v>
      </c>
      <c r="K58" s="49"/>
      <c r="L58" s="49"/>
      <c r="M58" s="49"/>
      <c r="N58" s="49"/>
      <c r="O58" s="4"/>
      <c r="P58" s="50" t="s">
        <v>381</v>
      </c>
      <c r="Q58" s="51"/>
      <c r="R58" s="51"/>
      <c r="S58" s="52"/>
      <c r="T58" s="53"/>
    </row>
    <row r="59" spans="1:20" ht="15" customHeight="1">
      <c r="A59" s="66" t="s">
        <v>113</v>
      </c>
      <c r="B59" s="49"/>
      <c r="C59" s="49"/>
      <c r="D59" s="4"/>
      <c r="E59" s="48" t="s">
        <v>382</v>
      </c>
      <c r="F59" s="49"/>
      <c r="G59" s="49"/>
      <c r="H59" s="49"/>
      <c r="I59" s="4"/>
      <c r="J59" s="48" t="s">
        <v>383</v>
      </c>
      <c r="K59" s="49"/>
      <c r="L59" s="49"/>
      <c r="M59" s="49"/>
      <c r="N59" s="49"/>
      <c r="O59" s="4"/>
      <c r="P59" s="50" t="s">
        <v>384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385</v>
      </c>
      <c r="F60" s="49"/>
      <c r="G60" s="49"/>
      <c r="H60" s="49"/>
      <c r="I60" s="5"/>
      <c r="J60" s="48" t="s">
        <v>386</v>
      </c>
      <c r="K60" s="49"/>
      <c r="L60" s="49"/>
      <c r="M60" s="49"/>
      <c r="N60" s="49"/>
      <c r="O60" s="4" t="s">
        <v>241</v>
      </c>
      <c r="P60" s="50" t="s">
        <v>387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443</v>
      </c>
      <c r="F61" s="49"/>
      <c r="G61" s="49"/>
      <c r="H61" s="49"/>
      <c r="I61" s="5"/>
      <c r="J61" s="48" t="s">
        <v>388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444</v>
      </c>
      <c r="F62" s="49"/>
      <c r="G62" s="49"/>
      <c r="H62" s="49"/>
      <c r="I62" s="4"/>
      <c r="J62" s="48" t="s">
        <v>302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A51:B52"/>
    <mergeCell ref="A53:B53"/>
    <mergeCell ref="F48:I53"/>
    <mergeCell ref="M48:P53"/>
    <mergeCell ref="J52:K53"/>
    <mergeCell ref="L52:L53"/>
    <mergeCell ref="J50:K51"/>
    <mergeCell ref="J48:K49"/>
    <mergeCell ref="R42:T47"/>
    <mergeCell ref="Q36:Q41"/>
    <mergeCell ref="N54:T54"/>
    <mergeCell ref="Q48:Q53"/>
    <mergeCell ref="R48:T53"/>
    <mergeCell ref="Q42:Q47"/>
    <mergeCell ref="M42:P47"/>
    <mergeCell ref="M36:P41"/>
    <mergeCell ref="R36:T41"/>
    <mergeCell ref="S56:T56"/>
    <mergeCell ref="A58:C58"/>
    <mergeCell ref="A46:B46"/>
    <mergeCell ref="A47:B47"/>
    <mergeCell ref="A48:B48"/>
    <mergeCell ref="A49:B50"/>
    <mergeCell ref="A54:G54"/>
    <mergeCell ref="C48:E51"/>
    <mergeCell ref="C52:E53"/>
    <mergeCell ref="A56:C56"/>
    <mergeCell ref="E4:T4"/>
    <mergeCell ref="A4:D4"/>
    <mergeCell ref="R7:T7"/>
    <mergeCell ref="A5:D6"/>
    <mergeCell ref="A1:D1"/>
    <mergeCell ref="A33:B33"/>
    <mergeCell ref="A17:B17"/>
    <mergeCell ref="A25:B26"/>
    <mergeCell ref="A27:B27"/>
    <mergeCell ref="A21:B21"/>
    <mergeCell ref="A23:B23"/>
    <mergeCell ref="A24:B24"/>
    <mergeCell ref="A3:T3"/>
    <mergeCell ref="A7:G7"/>
    <mergeCell ref="A28:B28"/>
    <mergeCell ref="A29:B29"/>
    <mergeCell ref="A22:B22"/>
    <mergeCell ref="L22:L23"/>
    <mergeCell ref="F18:I23"/>
    <mergeCell ref="F24:I29"/>
    <mergeCell ref="A35:B35"/>
    <mergeCell ref="N1:T1"/>
    <mergeCell ref="M2:O2"/>
    <mergeCell ref="P2:T2"/>
    <mergeCell ref="F2:G2"/>
    <mergeCell ref="E1:M1"/>
    <mergeCell ref="B2:E2"/>
    <mergeCell ref="H2:L2"/>
    <mergeCell ref="C21:E23"/>
    <mergeCell ref="A31:B32"/>
    <mergeCell ref="C36:E41"/>
    <mergeCell ref="C42:E47"/>
    <mergeCell ref="A45:B45"/>
    <mergeCell ref="A40:B40"/>
    <mergeCell ref="A41:B41"/>
    <mergeCell ref="A42:B42"/>
    <mergeCell ref="A43:B44"/>
    <mergeCell ref="A37:B38"/>
    <mergeCell ref="A39:B39"/>
    <mergeCell ref="J18:K19"/>
    <mergeCell ref="J22:K23"/>
    <mergeCell ref="J20:K21"/>
    <mergeCell ref="F36:I41"/>
    <mergeCell ref="F30:I35"/>
    <mergeCell ref="A34:B34"/>
    <mergeCell ref="A30:B30"/>
    <mergeCell ref="C34:E35"/>
    <mergeCell ref="C30:E33"/>
    <mergeCell ref="A36:B36"/>
    <mergeCell ref="A12:B12"/>
    <mergeCell ref="A13:B14"/>
    <mergeCell ref="A15:B15"/>
    <mergeCell ref="C18:E20"/>
    <mergeCell ref="A18:B18"/>
    <mergeCell ref="A19:B20"/>
    <mergeCell ref="C12:E17"/>
    <mergeCell ref="R30:T35"/>
    <mergeCell ref="J38:K39"/>
    <mergeCell ref="Q24:Q29"/>
    <mergeCell ref="J34:K35"/>
    <mergeCell ref="J32:K33"/>
    <mergeCell ref="J28:K29"/>
    <mergeCell ref="J30:K31"/>
    <mergeCell ref="J24:K25"/>
    <mergeCell ref="J26:K27"/>
    <mergeCell ref="L28:L29"/>
    <mergeCell ref="Q12:Q17"/>
    <mergeCell ref="Q18:Q23"/>
    <mergeCell ref="M30:P35"/>
    <mergeCell ref="R12:T17"/>
    <mergeCell ref="R18:T23"/>
    <mergeCell ref="M12:P17"/>
    <mergeCell ref="M18:P23"/>
    <mergeCell ref="R24:T29"/>
    <mergeCell ref="Q30:Q35"/>
    <mergeCell ref="M24:P29"/>
    <mergeCell ref="A8:B11"/>
    <mergeCell ref="K9:L9"/>
    <mergeCell ref="K10:L10"/>
    <mergeCell ref="L16:L17"/>
    <mergeCell ref="J12:K13"/>
    <mergeCell ref="J16:K17"/>
    <mergeCell ref="F8:I11"/>
    <mergeCell ref="A16:B16"/>
    <mergeCell ref="F12:I17"/>
    <mergeCell ref="J14:K15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I56:M56"/>
    <mergeCell ref="M8:P11"/>
    <mergeCell ref="Q8:Q11"/>
    <mergeCell ref="R8:T8"/>
    <mergeCell ref="R9:T10"/>
    <mergeCell ref="R11:T11"/>
    <mergeCell ref="L40:L41"/>
    <mergeCell ref="L34:L35"/>
    <mergeCell ref="L46:L47"/>
    <mergeCell ref="J44:K45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232</v>
      </c>
      <c r="B1" s="89"/>
      <c r="C1" s="90" t="s">
        <v>160</v>
      </c>
      <c r="D1" s="91" t="s">
        <v>161</v>
      </c>
      <c r="E1" s="92">
        <f>Form1!I2</f>
        <v>18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162</v>
      </c>
      <c r="B2" s="97"/>
      <c r="C2" s="98" t="str">
        <f>Form1!C2</f>
        <v>Lattenwald, Schattdorf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163</v>
      </c>
      <c r="B3" s="102" t="s">
        <v>164</v>
      </c>
      <c r="C3" s="103"/>
      <c r="D3" s="104" t="s">
        <v>152</v>
      </c>
      <c r="E3" s="105" t="str">
        <f>Form1!U2</f>
        <v>Annen B., Gamma H.</v>
      </c>
      <c r="F3" s="93"/>
      <c r="G3" s="93"/>
      <c r="H3" s="93"/>
      <c r="I3" s="93"/>
      <c r="J3" s="94"/>
      <c r="K3" s="94"/>
      <c r="L3" s="94"/>
    </row>
    <row r="4" spans="1:12">
      <c r="A4" s="106"/>
      <c r="B4" s="526"/>
      <c r="C4" s="527"/>
      <c r="D4" s="527"/>
      <c r="E4" s="528"/>
    </row>
    <row r="5" spans="1:12">
      <c r="A5" s="108" t="s">
        <v>501</v>
      </c>
      <c r="B5" s="238" t="s">
        <v>80</v>
      </c>
      <c r="C5" s="239"/>
      <c r="D5" s="239"/>
      <c r="E5" s="240"/>
    </row>
    <row r="6" spans="1:12">
      <c r="A6" s="108"/>
      <c r="B6" s="526"/>
      <c r="C6" s="527"/>
      <c r="D6" s="527"/>
      <c r="E6" s="528"/>
    </row>
    <row r="7" spans="1:12">
      <c r="A7" s="108" t="s">
        <v>79</v>
      </c>
      <c r="B7" s="526" t="s">
        <v>83</v>
      </c>
      <c r="C7" s="527"/>
      <c r="D7" s="527"/>
      <c r="E7" s="528"/>
    </row>
    <row r="8" spans="1:12">
      <c r="A8" s="108"/>
      <c r="B8" s="526" t="s">
        <v>82</v>
      </c>
      <c r="C8" s="527"/>
      <c r="D8" s="527"/>
      <c r="E8" s="528"/>
    </row>
    <row r="9" spans="1:12">
      <c r="A9" s="108"/>
      <c r="B9" s="526"/>
      <c r="C9" s="527"/>
      <c r="D9" s="527"/>
      <c r="E9" s="528"/>
    </row>
    <row r="10" spans="1:12">
      <c r="A10" s="108" t="s">
        <v>84</v>
      </c>
      <c r="B10" s="526" t="s">
        <v>85</v>
      </c>
      <c r="C10" s="527"/>
      <c r="D10" s="527"/>
      <c r="E10" s="528"/>
    </row>
    <row r="11" spans="1:12">
      <c r="A11" s="108"/>
      <c r="B11" s="526" t="s">
        <v>86</v>
      </c>
      <c r="C11" s="527"/>
      <c r="D11" s="527"/>
      <c r="E11" s="528"/>
    </row>
    <row r="12" spans="1:12">
      <c r="A12" s="108"/>
      <c r="B12" s="526" t="s">
        <v>87</v>
      </c>
      <c r="C12" s="527"/>
      <c r="D12" s="527"/>
      <c r="E12" s="528"/>
    </row>
    <row r="13" spans="1:12">
      <c r="A13" s="108"/>
      <c r="B13" s="526"/>
      <c r="C13" s="527"/>
      <c r="D13" s="527"/>
      <c r="E13" s="528"/>
    </row>
    <row r="14" spans="1:12">
      <c r="A14" s="108"/>
      <c r="B14" s="526"/>
      <c r="C14" s="527"/>
      <c r="D14" s="527"/>
      <c r="E14" s="528"/>
    </row>
    <row r="15" spans="1:12">
      <c r="A15" s="108"/>
      <c r="B15" s="526"/>
      <c r="C15" s="527"/>
      <c r="D15" s="527"/>
      <c r="E15" s="528"/>
    </row>
    <row r="16" spans="1:12">
      <c r="A16" s="108"/>
      <c r="B16" s="526"/>
      <c r="C16" s="527"/>
      <c r="D16" s="527"/>
      <c r="E16" s="528"/>
    </row>
    <row r="17" spans="1:5">
      <c r="A17" s="108"/>
      <c r="B17" s="526"/>
      <c r="C17" s="527"/>
      <c r="D17" s="527"/>
      <c r="E17" s="528"/>
    </row>
    <row r="18" spans="1:5">
      <c r="A18" s="108"/>
      <c r="B18" s="526"/>
      <c r="C18" s="527"/>
      <c r="D18" s="527"/>
      <c r="E18" s="528"/>
    </row>
    <row r="19" spans="1:5">
      <c r="A19" s="108"/>
      <c r="B19" s="526"/>
      <c r="C19" s="527"/>
      <c r="D19" s="527"/>
      <c r="E19" s="528"/>
    </row>
    <row r="20" spans="1:5">
      <c r="A20" s="108"/>
      <c r="B20" s="526"/>
      <c r="C20" s="527"/>
      <c r="D20" s="527"/>
      <c r="E20" s="528"/>
    </row>
    <row r="21" spans="1:5">
      <c r="A21" s="108"/>
      <c r="B21" s="526"/>
      <c r="C21" s="527"/>
      <c r="D21" s="527"/>
      <c r="E21" s="528"/>
    </row>
    <row r="22" spans="1:5">
      <c r="A22" s="108"/>
      <c r="B22" s="526"/>
      <c r="C22" s="527"/>
      <c r="D22" s="527"/>
      <c r="E22" s="528"/>
    </row>
    <row r="23" spans="1:5">
      <c r="A23" s="108"/>
      <c r="B23" s="526"/>
      <c r="C23" s="527"/>
      <c r="D23" s="527"/>
      <c r="E23" s="528"/>
    </row>
    <row r="24" spans="1:5">
      <c r="A24" s="108"/>
      <c r="B24" s="526"/>
      <c r="C24" s="527"/>
      <c r="D24" s="527"/>
      <c r="E24" s="528"/>
    </row>
    <row r="25" spans="1:5">
      <c r="A25" s="108"/>
      <c r="B25" s="526"/>
      <c r="C25" s="527"/>
      <c r="D25" s="527"/>
      <c r="E25" s="528"/>
    </row>
    <row r="26" spans="1:5">
      <c r="A26" s="108"/>
      <c r="B26" s="526"/>
      <c r="C26" s="527"/>
      <c r="D26" s="527"/>
      <c r="E26" s="528"/>
    </row>
    <row r="27" spans="1:5">
      <c r="A27" s="108"/>
      <c r="B27" s="526"/>
      <c r="C27" s="527"/>
      <c r="D27" s="527"/>
      <c r="E27" s="528"/>
    </row>
    <row r="28" spans="1:5">
      <c r="A28" s="108"/>
      <c r="B28" s="526"/>
      <c r="C28" s="527"/>
      <c r="D28" s="527"/>
      <c r="E28" s="528"/>
    </row>
    <row r="29" spans="1:5">
      <c r="A29" s="108"/>
      <c r="B29" s="526"/>
      <c r="C29" s="527"/>
      <c r="D29" s="527"/>
      <c r="E29" s="528"/>
    </row>
    <row r="30" spans="1:5">
      <c r="A30" s="108"/>
      <c r="B30" s="526"/>
      <c r="C30" s="527"/>
      <c r="D30" s="527"/>
      <c r="E30" s="528"/>
    </row>
    <row r="31" spans="1:5">
      <c r="A31" s="108"/>
      <c r="B31" s="526"/>
      <c r="C31" s="527"/>
      <c r="D31" s="527"/>
      <c r="E31" s="528"/>
    </row>
    <row r="32" spans="1:5">
      <c r="A32" s="108"/>
      <c r="B32" s="526"/>
      <c r="C32" s="527"/>
      <c r="D32" s="527"/>
      <c r="E32" s="528"/>
    </row>
    <row r="33" spans="1:5">
      <c r="A33" s="108"/>
      <c r="B33" s="526"/>
      <c r="C33" s="527"/>
      <c r="D33" s="527"/>
      <c r="E33" s="528"/>
    </row>
    <row r="34" spans="1:5">
      <c r="A34" s="108"/>
      <c r="B34" s="526"/>
      <c r="C34" s="527"/>
      <c r="D34" s="527"/>
      <c r="E34" s="528"/>
    </row>
    <row r="35" spans="1:5">
      <c r="A35" s="108"/>
      <c r="B35" s="526"/>
      <c r="C35" s="527"/>
      <c r="D35" s="527"/>
      <c r="E35" s="528"/>
    </row>
    <row r="36" spans="1:5">
      <c r="A36" s="108"/>
      <c r="B36" s="526"/>
      <c r="C36" s="527"/>
      <c r="D36" s="527"/>
      <c r="E36" s="528"/>
    </row>
    <row r="37" spans="1:5">
      <c r="A37" s="108"/>
      <c r="B37" s="526"/>
      <c r="C37" s="527"/>
      <c r="D37" s="527"/>
      <c r="E37" s="528"/>
    </row>
    <row r="38" spans="1:5">
      <c r="A38" s="108"/>
      <c r="B38" s="526"/>
      <c r="C38" s="527"/>
      <c r="D38" s="527"/>
      <c r="E38" s="528"/>
    </row>
    <row r="39" spans="1:5" ht="13.5" thickBot="1">
      <c r="A39" s="109"/>
      <c r="B39" s="529"/>
      <c r="C39" s="530"/>
      <c r="D39" s="530"/>
      <c r="E39" s="531"/>
    </row>
  </sheetData>
  <mergeCells count="35">
    <mergeCell ref="B33:E33"/>
    <mergeCell ref="B34:E34"/>
    <mergeCell ref="B39:E39"/>
    <mergeCell ref="B35:E35"/>
    <mergeCell ref="B36:E36"/>
    <mergeCell ref="B37:E37"/>
    <mergeCell ref="B38:E38"/>
    <mergeCell ref="B25:E25"/>
    <mergeCell ref="B26:E26"/>
    <mergeCell ref="B31:E31"/>
    <mergeCell ref="B32:E32"/>
    <mergeCell ref="B27:E27"/>
    <mergeCell ref="B28:E28"/>
    <mergeCell ref="B29:E29"/>
    <mergeCell ref="B30:E30"/>
    <mergeCell ref="B21:E21"/>
    <mergeCell ref="B22:E22"/>
    <mergeCell ref="B23:E23"/>
    <mergeCell ref="B24:E24"/>
    <mergeCell ref="B17:E17"/>
    <mergeCell ref="B18:E18"/>
    <mergeCell ref="B19:E19"/>
    <mergeCell ref="B20:E20"/>
    <mergeCell ref="B15:E15"/>
    <mergeCell ref="B16:E16"/>
    <mergeCell ref="B9:E9"/>
    <mergeCell ref="B10:E10"/>
    <mergeCell ref="B11:E11"/>
    <mergeCell ref="B12:E12"/>
    <mergeCell ref="B4:E4"/>
    <mergeCell ref="B6:E6"/>
    <mergeCell ref="B7:E7"/>
    <mergeCell ref="B8:E8"/>
    <mergeCell ref="B13:E13"/>
    <mergeCell ref="B14:E14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A4" sqref="A4:G14"/>
    </sheetView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0" t="s">
        <v>165</v>
      </c>
      <c r="H1" s="532" t="s">
        <v>166</v>
      </c>
      <c r="I1" s="533"/>
      <c r="J1" s="533"/>
      <c r="K1" s="533"/>
      <c r="L1" s="533"/>
      <c r="M1" s="533"/>
      <c r="T1" s="111"/>
    </row>
    <row r="2" spans="1:20" ht="15" customHeight="1" thickBot="1">
      <c r="A2" s="112" t="s">
        <v>162</v>
      </c>
      <c r="B2" s="81"/>
      <c r="C2" s="81"/>
      <c r="D2" s="81" t="str">
        <f>Form1!C2</f>
        <v>Lattenwald, Schattdorf</v>
      </c>
      <c r="E2" s="81"/>
      <c r="F2" s="81"/>
      <c r="G2" s="113"/>
      <c r="H2" s="114" t="s">
        <v>167</v>
      </c>
      <c r="I2" s="115"/>
      <c r="J2" s="115">
        <f>Form1!I2</f>
        <v>18</v>
      </c>
      <c r="K2" s="80" t="s">
        <v>168</v>
      </c>
      <c r="L2" s="116">
        <f>Form1!Q2</f>
        <v>37054</v>
      </c>
      <c r="M2" s="117"/>
      <c r="N2" s="80" t="s">
        <v>169</v>
      </c>
      <c r="O2" s="81"/>
      <c r="P2" s="81"/>
      <c r="Q2" s="81" t="str">
        <f>Form1!U2</f>
        <v>Annen B., Gamma H.</v>
      </c>
      <c r="R2" s="81"/>
      <c r="S2" s="81"/>
      <c r="T2" s="118"/>
    </row>
    <row r="3" spans="1:20" ht="14.1" customHeight="1">
      <c r="A3" s="534" t="s">
        <v>170</v>
      </c>
      <c r="B3" s="535"/>
      <c r="C3" s="535"/>
      <c r="D3" s="535"/>
      <c r="E3" s="535"/>
      <c r="F3" s="535"/>
      <c r="G3" s="536"/>
      <c r="H3" s="537" t="s">
        <v>171</v>
      </c>
      <c r="I3" s="535"/>
      <c r="J3" s="535"/>
      <c r="K3" s="535"/>
      <c r="L3" s="535"/>
      <c r="M3" s="536"/>
      <c r="N3" s="119" t="s">
        <v>172</v>
      </c>
      <c r="O3" s="121"/>
      <c r="P3" s="121"/>
      <c r="Q3" s="121"/>
      <c r="R3" s="121"/>
      <c r="S3" s="121"/>
      <c r="T3" s="122"/>
    </row>
    <row r="4" spans="1:20" ht="14.1" customHeight="1">
      <c r="A4" s="538" t="s">
        <v>450</v>
      </c>
      <c r="B4" s="539"/>
      <c r="C4" s="539"/>
      <c r="D4" s="539"/>
      <c r="E4" s="539"/>
      <c r="F4" s="539"/>
      <c r="G4" s="540"/>
      <c r="H4" s="538" t="s">
        <v>509</v>
      </c>
      <c r="I4" s="539"/>
      <c r="J4" s="539"/>
      <c r="K4" s="539"/>
      <c r="L4" s="539"/>
      <c r="M4" s="540"/>
      <c r="N4" s="123" t="s">
        <v>173</v>
      </c>
      <c r="O4" s="124"/>
      <c r="P4" s="125"/>
      <c r="Q4" s="125"/>
      <c r="R4" s="125"/>
      <c r="S4" s="126" t="s">
        <v>233</v>
      </c>
      <c r="T4" s="127"/>
    </row>
    <row r="5" spans="1:20" ht="14.1" customHeight="1">
      <c r="A5" s="538"/>
      <c r="B5" s="539"/>
      <c r="C5" s="539"/>
      <c r="D5" s="539"/>
      <c r="E5" s="539"/>
      <c r="F5" s="539"/>
      <c r="G5" s="540"/>
      <c r="H5" s="538"/>
      <c r="I5" s="539"/>
      <c r="J5" s="539"/>
      <c r="K5" s="539"/>
      <c r="L5" s="539"/>
      <c r="M5" s="540"/>
      <c r="N5" s="548" t="s">
        <v>506</v>
      </c>
      <c r="O5" s="549"/>
      <c r="P5" s="549"/>
      <c r="Q5" s="549"/>
      <c r="R5" s="550"/>
      <c r="S5" s="560"/>
      <c r="T5" s="561"/>
    </row>
    <row r="6" spans="1:20" ht="14.1" customHeight="1">
      <c r="A6" s="538"/>
      <c r="B6" s="539"/>
      <c r="C6" s="539"/>
      <c r="D6" s="539"/>
      <c r="E6" s="539"/>
      <c r="F6" s="539"/>
      <c r="G6" s="540"/>
      <c r="H6" s="538"/>
      <c r="I6" s="539"/>
      <c r="J6" s="539"/>
      <c r="K6" s="539"/>
      <c r="L6" s="539"/>
      <c r="M6" s="540"/>
      <c r="N6" s="551" t="s">
        <v>507</v>
      </c>
      <c r="O6" s="552"/>
      <c r="P6" s="552"/>
      <c r="Q6" s="552"/>
      <c r="R6" s="553"/>
      <c r="S6" s="584"/>
      <c r="T6" s="585"/>
    </row>
    <row r="7" spans="1:20" ht="14.1" customHeight="1">
      <c r="A7" s="538"/>
      <c r="B7" s="539"/>
      <c r="C7" s="539"/>
      <c r="D7" s="539"/>
      <c r="E7" s="539"/>
      <c r="F7" s="539"/>
      <c r="G7" s="540"/>
      <c r="H7" s="538"/>
      <c r="I7" s="539"/>
      <c r="J7" s="539"/>
      <c r="K7" s="539"/>
      <c r="L7" s="539"/>
      <c r="M7" s="540"/>
      <c r="N7" s="551" t="s">
        <v>508</v>
      </c>
      <c r="O7" s="552"/>
      <c r="P7" s="552"/>
      <c r="Q7" s="552"/>
      <c r="R7" s="553"/>
      <c r="S7" s="584"/>
      <c r="T7" s="585"/>
    </row>
    <row r="8" spans="1:20" ht="14.1" customHeight="1">
      <c r="A8" s="538"/>
      <c r="B8" s="539"/>
      <c r="C8" s="539"/>
      <c r="D8" s="539"/>
      <c r="E8" s="539"/>
      <c r="F8" s="539"/>
      <c r="G8" s="540"/>
      <c r="H8" s="538"/>
      <c r="I8" s="539"/>
      <c r="J8" s="539"/>
      <c r="K8" s="539"/>
      <c r="L8" s="539"/>
      <c r="M8" s="540"/>
      <c r="N8" s="554"/>
      <c r="O8" s="555"/>
      <c r="P8" s="555"/>
      <c r="Q8" s="555"/>
      <c r="R8" s="556"/>
      <c r="S8" s="584"/>
      <c r="T8" s="585"/>
    </row>
    <row r="9" spans="1:20" ht="14.1" customHeight="1">
      <c r="A9" s="538"/>
      <c r="B9" s="539"/>
      <c r="C9" s="539"/>
      <c r="D9" s="539"/>
      <c r="E9" s="539"/>
      <c r="F9" s="539"/>
      <c r="G9" s="540"/>
      <c r="H9" s="538"/>
      <c r="I9" s="539"/>
      <c r="J9" s="539"/>
      <c r="K9" s="539"/>
      <c r="L9" s="539"/>
      <c r="M9" s="540"/>
      <c r="N9" s="554"/>
      <c r="O9" s="555"/>
      <c r="P9" s="555"/>
      <c r="Q9" s="555"/>
      <c r="R9" s="556"/>
      <c r="S9" s="584"/>
      <c r="T9" s="585"/>
    </row>
    <row r="10" spans="1:20" ht="14.1" customHeight="1">
      <c r="A10" s="538"/>
      <c r="B10" s="539"/>
      <c r="C10" s="539"/>
      <c r="D10" s="539"/>
      <c r="E10" s="539"/>
      <c r="F10" s="539"/>
      <c r="G10" s="540"/>
      <c r="H10" s="538"/>
      <c r="I10" s="539"/>
      <c r="J10" s="539"/>
      <c r="K10" s="539"/>
      <c r="L10" s="539"/>
      <c r="M10" s="540"/>
      <c r="N10" s="557"/>
      <c r="O10" s="558"/>
      <c r="P10" s="558"/>
      <c r="Q10" s="558"/>
      <c r="R10" s="559"/>
      <c r="S10" s="574"/>
      <c r="T10" s="575"/>
    </row>
    <row r="11" spans="1:20" ht="14.1" customHeight="1">
      <c r="A11" s="538"/>
      <c r="B11" s="539"/>
      <c r="C11" s="539"/>
      <c r="D11" s="539"/>
      <c r="E11" s="539"/>
      <c r="F11" s="539"/>
      <c r="G11" s="540"/>
      <c r="H11" s="538"/>
      <c r="I11" s="539"/>
      <c r="J11" s="539"/>
      <c r="K11" s="539"/>
      <c r="L11" s="539"/>
      <c r="M11" s="540"/>
      <c r="N11" s="128" t="s">
        <v>174</v>
      </c>
      <c r="O11" s="129"/>
      <c r="P11" s="129"/>
      <c r="Q11" s="582"/>
      <c r="R11" s="582"/>
      <c r="S11" s="582"/>
      <c r="T11" s="583"/>
    </row>
    <row r="12" spans="1:20" ht="14.1" customHeight="1">
      <c r="A12" s="538"/>
      <c r="B12" s="539"/>
      <c r="C12" s="539"/>
      <c r="D12" s="539"/>
      <c r="E12" s="539"/>
      <c r="F12" s="539"/>
      <c r="G12" s="540"/>
      <c r="H12" s="538"/>
      <c r="I12" s="539"/>
      <c r="J12" s="539"/>
      <c r="K12" s="539"/>
      <c r="L12" s="539"/>
      <c r="M12" s="540"/>
      <c r="N12" s="576"/>
      <c r="O12" s="577"/>
      <c r="P12" s="577"/>
      <c r="Q12" s="577"/>
      <c r="R12" s="577"/>
      <c r="S12" s="577"/>
      <c r="T12" s="578"/>
    </row>
    <row r="13" spans="1:20" ht="14.1" customHeight="1">
      <c r="A13" s="538"/>
      <c r="B13" s="539"/>
      <c r="C13" s="539"/>
      <c r="D13" s="539"/>
      <c r="E13" s="539"/>
      <c r="F13" s="539"/>
      <c r="G13" s="540"/>
      <c r="H13" s="538"/>
      <c r="I13" s="539"/>
      <c r="J13" s="539"/>
      <c r="K13" s="539"/>
      <c r="L13" s="539"/>
      <c r="M13" s="540"/>
      <c r="N13" s="576"/>
      <c r="O13" s="577"/>
      <c r="P13" s="577"/>
      <c r="Q13" s="577"/>
      <c r="R13" s="577"/>
      <c r="S13" s="577"/>
      <c r="T13" s="578"/>
    </row>
    <row r="14" spans="1:20" ht="14.1" customHeight="1" thickBot="1">
      <c r="A14" s="541"/>
      <c r="B14" s="542"/>
      <c r="C14" s="542"/>
      <c r="D14" s="542"/>
      <c r="E14" s="542"/>
      <c r="F14" s="542"/>
      <c r="G14" s="543"/>
      <c r="H14" s="541"/>
      <c r="I14" s="542"/>
      <c r="J14" s="542"/>
      <c r="K14" s="542"/>
      <c r="L14" s="542"/>
      <c r="M14" s="543"/>
      <c r="N14" s="579"/>
      <c r="O14" s="580"/>
      <c r="P14" s="580"/>
      <c r="Q14" s="580"/>
      <c r="R14" s="580"/>
      <c r="S14" s="580"/>
      <c r="T14" s="581"/>
    </row>
    <row r="15" spans="1:20" ht="14.1" customHeight="1">
      <c r="A15" s="534" t="s">
        <v>175</v>
      </c>
      <c r="B15" s="544"/>
      <c r="C15" s="544"/>
      <c r="D15" s="544"/>
      <c r="E15" s="544"/>
      <c r="F15" s="544"/>
      <c r="G15" s="545"/>
      <c r="H15" s="534" t="s">
        <v>176</v>
      </c>
      <c r="I15" s="544"/>
      <c r="J15" s="544"/>
      <c r="K15" s="544"/>
      <c r="L15" s="544"/>
      <c r="M15" s="545"/>
      <c r="N15" s="120" t="s">
        <v>177</v>
      </c>
      <c r="O15" s="121"/>
      <c r="P15" s="121"/>
      <c r="Q15" s="546"/>
      <c r="R15" s="546"/>
      <c r="S15" s="546"/>
      <c r="T15" s="547"/>
    </row>
    <row r="16" spans="1:20" ht="12.75" customHeight="1">
      <c r="A16" s="538" t="s">
        <v>504</v>
      </c>
      <c r="B16" s="539"/>
      <c r="C16" s="539"/>
      <c r="D16" s="539"/>
      <c r="E16" s="539"/>
      <c r="F16" s="539"/>
      <c r="G16" s="540"/>
      <c r="H16" s="130"/>
      <c r="I16" s="131"/>
      <c r="J16" s="93"/>
      <c r="K16" s="93"/>
      <c r="L16" s="131"/>
      <c r="M16" s="132"/>
      <c r="N16" s="538" t="s">
        <v>503</v>
      </c>
      <c r="O16" s="539"/>
      <c r="P16" s="539"/>
      <c r="Q16" s="539"/>
      <c r="R16" s="539"/>
      <c r="S16" s="539"/>
      <c r="T16" s="540"/>
    </row>
    <row r="17" spans="1:20">
      <c r="A17" s="538"/>
      <c r="B17" s="539"/>
      <c r="C17" s="539"/>
      <c r="D17" s="539"/>
      <c r="E17" s="539"/>
      <c r="F17" s="539"/>
      <c r="G17" s="540"/>
      <c r="H17" s="130"/>
      <c r="I17" s="133"/>
      <c r="J17" s="134"/>
      <c r="K17" s="134"/>
      <c r="L17" s="134"/>
      <c r="M17" s="132"/>
      <c r="N17" s="538"/>
      <c r="O17" s="539"/>
      <c r="P17" s="539"/>
      <c r="Q17" s="539"/>
      <c r="R17" s="539"/>
      <c r="S17" s="539"/>
      <c r="T17" s="540"/>
    </row>
    <row r="18" spans="1:20">
      <c r="A18" s="538"/>
      <c r="B18" s="539"/>
      <c r="C18" s="539"/>
      <c r="D18" s="539"/>
      <c r="E18" s="539"/>
      <c r="F18" s="539"/>
      <c r="G18" s="540"/>
      <c r="H18" s="130"/>
      <c r="I18" s="135"/>
      <c r="J18" s="135"/>
      <c r="K18" s="135"/>
      <c r="L18" s="136"/>
      <c r="M18" s="132"/>
      <c r="N18" s="538"/>
      <c r="O18" s="539"/>
      <c r="P18" s="539"/>
      <c r="Q18" s="539"/>
      <c r="R18" s="539"/>
      <c r="S18" s="539"/>
      <c r="T18" s="540"/>
    </row>
    <row r="19" spans="1:20">
      <c r="A19" s="538"/>
      <c r="B19" s="539"/>
      <c r="C19" s="539"/>
      <c r="D19" s="539"/>
      <c r="E19" s="539"/>
      <c r="F19" s="539"/>
      <c r="G19" s="540"/>
      <c r="H19" s="130"/>
      <c r="I19" s="133"/>
      <c r="J19" s="134"/>
      <c r="K19" s="134"/>
      <c r="L19" s="134"/>
      <c r="M19" s="132"/>
      <c r="N19" s="538"/>
      <c r="O19" s="539"/>
      <c r="P19" s="539"/>
      <c r="Q19" s="539"/>
      <c r="R19" s="539"/>
      <c r="S19" s="539"/>
      <c r="T19" s="540"/>
    </row>
    <row r="20" spans="1:20">
      <c r="A20" s="538"/>
      <c r="B20" s="539"/>
      <c r="C20" s="539"/>
      <c r="D20" s="539"/>
      <c r="E20" s="539"/>
      <c r="F20" s="539"/>
      <c r="G20" s="540"/>
      <c r="H20" s="130"/>
      <c r="I20" s="133"/>
      <c r="J20" s="134"/>
      <c r="K20" s="134"/>
      <c r="L20" s="134"/>
      <c r="M20" s="132"/>
      <c r="N20" s="538"/>
      <c r="O20" s="539"/>
      <c r="P20" s="539"/>
      <c r="Q20" s="539"/>
      <c r="R20" s="539"/>
      <c r="S20" s="539"/>
      <c r="T20" s="540"/>
    </row>
    <row r="21" spans="1:20">
      <c r="A21" s="538"/>
      <c r="B21" s="539"/>
      <c r="C21" s="539"/>
      <c r="D21" s="539"/>
      <c r="E21" s="539"/>
      <c r="F21" s="539"/>
      <c r="G21" s="540"/>
      <c r="H21" s="130"/>
      <c r="I21" s="133"/>
      <c r="J21" s="134"/>
      <c r="K21" s="134"/>
      <c r="L21" s="134"/>
      <c r="M21" s="132"/>
      <c r="N21" s="538"/>
      <c r="O21" s="539"/>
      <c r="P21" s="539"/>
      <c r="Q21" s="539"/>
      <c r="R21" s="539"/>
      <c r="S21" s="539"/>
      <c r="T21" s="540"/>
    </row>
    <row r="22" spans="1:20">
      <c r="A22" s="538"/>
      <c r="B22" s="539"/>
      <c r="C22" s="539"/>
      <c r="D22" s="539"/>
      <c r="E22" s="539"/>
      <c r="F22" s="539"/>
      <c r="G22" s="540"/>
      <c r="H22" s="130"/>
      <c r="I22" s="136"/>
      <c r="J22" s="93"/>
      <c r="K22" s="93"/>
      <c r="L22" s="136"/>
      <c r="M22" s="132"/>
      <c r="N22" s="538"/>
      <c r="O22" s="539"/>
      <c r="P22" s="539"/>
      <c r="Q22" s="539"/>
      <c r="R22" s="539"/>
      <c r="S22" s="539"/>
      <c r="T22" s="540"/>
    </row>
    <row r="23" spans="1:20">
      <c r="A23" s="538"/>
      <c r="B23" s="539"/>
      <c r="C23" s="539"/>
      <c r="D23" s="539"/>
      <c r="E23" s="539"/>
      <c r="F23" s="539"/>
      <c r="G23" s="540"/>
      <c r="H23" s="130"/>
      <c r="I23" s="133"/>
      <c r="J23" s="134"/>
      <c r="K23" s="134"/>
      <c r="L23" s="134"/>
      <c r="M23" s="132"/>
      <c r="N23" s="538"/>
      <c r="O23" s="539"/>
      <c r="P23" s="539"/>
      <c r="Q23" s="539"/>
      <c r="R23" s="539"/>
      <c r="S23" s="539"/>
      <c r="T23" s="540"/>
    </row>
    <row r="24" spans="1:20">
      <c r="A24" s="538"/>
      <c r="B24" s="539"/>
      <c r="C24" s="539"/>
      <c r="D24" s="539"/>
      <c r="E24" s="539"/>
      <c r="F24" s="539"/>
      <c r="G24" s="540"/>
      <c r="H24" s="562"/>
      <c r="I24" s="563"/>
      <c r="J24" s="563"/>
      <c r="K24" s="563"/>
      <c r="L24" s="563"/>
      <c r="M24" s="564"/>
      <c r="N24" s="538"/>
      <c r="O24" s="539"/>
      <c r="P24" s="539"/>
      <c r="Q24" s="539"/>
      <c r="R24" s="539"/>
      <c r="S24" s="539"/>
      <c r="T24" s="540"/>
    </row>
    <row r="25" spans="1:20">
      <c r="A25" s="538"/>
      <c r="B25" s="539"/>
      <c r="C25" s="539"/>
      <c r="D25" s="539"/>
      <c r="E25" s="539"/>
      <c r="F25" s="539"/>
      <c r="G25" s="540"/>
      <c r="H25" s="565"/>
      <c r="I25" s="566"/>
      <c r="J25" s="566"/>
      <c r="K25" s="566"/>
      <c r="L25" s="566"/>
      <c r="M25" s="567"/>
      <c r="N25" s="538"/>
      <c r="O25" s="539"/>
      <c r="P25" s="539"/>
      <c r="Q25" s="539"/>
      <c r="R25" s="539"/>
      <c r="S25" s="539"/>
      <c r="T25" s="540"/>
    </row>
    <row r="26" spans="1:20">
      <c r="A26" s="538"/>
      <c r="B26" s="539"/>
      <c r="C26" s="539"/>
      <c r="D26" s="539"/>
      <c r="E26" s="539"/>
      <c r="F26" s="539"/>
      <c r="G26" s="540"/>
      <c r="H26" s="565"/>
      <c r="I26" s="566"/>
      <c r="J26" s="566"/>
      <c r="K26" s="566"/>
      <c r="L26" s="566"/>
      <c r="M26" s="567"/>
      <c r="N26" s="538"/>
      <c r="O26" s="539"/>
      <c r="P26" s="539"/>
      <c r="Q26" s="539"/>
      <c r="R26" s="539"/>
      <c r="S26" s="539"/>
      <c r="T26" s="540"/>
    </row>
    <row r="27" spans="1:20" ht="13.5" thickBot="1">
      <c r="A27" s="541"/>
      <c r="B27" s="542"/>
      <c r="C27" s="542"/>
      <c r="D27" s="542"/>
      <c r="E27" s="542"/>
      <c r="F27" s="542"/>
      <c r="G27" s="543"/>
      <c r="H27" s="568"/>
      <c r="I27" s="569"/>
      <c r="J27" s="569"/>
      <c r="K27" s="569"/>
      <c r="L27" s="569"/>
      <c r="M27" s="570"/>
      <c r="N27" s="541"/>
      <c r="O27" s="542"/>
      <c r="P27" s="542"/>
      <c r="Q27" s="542"/>
      <c r="R27" s="542"/>
      <c r="S27" s="542"/>
      <c r="T27" s="543"/>
    </row>
    <row r="28" spans="1:20" ht="15">
      <c r="A28" s="534" t="s">
        <v>178</v>
      </c>
      <c r="B28" s="546"/>
      <c r="C28" s="546"/>
      <c r="D28" s="546"/>
      <c r="E28" s="546"/>
      <c r="F28" s="546"/>
      <c r="G28" s="547"/>
      <c r="H28" s="119" t="s">
        <v>179</v>
      </c>
      <c r="I28" s="121"/>
      <c r="J28" s="121"/>
      <c r="K28" s="121"/>
      <c r="L28" s="121"/>
      <c r="M28" s="122"/>
      <c r="N28" s="534" t="s">
        <v>180</v>
      </c>
      <c r="O28" s="535"/>
      <c r="P28" s="535"/>
      <c r="Q28" s="535"/>
      <c r="R28" s="535"/>
      <c r="S28" s="535"/>
      <c r="T28" s="536"/>
    </row>
    <row r="29" spans="1:20" ht="15" customHeight="1">
      <c r="A29" s="538" t="s">
        <v>505</v>
      </c>
      <c r="B29" s="539"/>
      <c r="C29" s="539"/>
      <c r="D29" s="539"/>
      <c r="E29" s="539"/>
      <c r="F29" s="539"/>
      <c r="G29" s="540"/>
      <c r="H29" s="538"/>
      <c r="I29" s="539"/>
      <c r="J29" s="539"/>
      <c r="K29" s="540"/>
      <c r="L29" s="141"/>
      <c r="M29" s="138"/>
      <c r="N29" s="538" t="s">
        <v>133</v>
      </c>
      <c r="O29" s="539"/>
      <c r="P29" s="539"/>
      <c r="Q29" s="539"/>
      <c r="R29" s="539"/>
      <c r="S29" s="539"/>
      <c r="T29" s="540"/>
    </row>
    <row r="30" spans="1:20">
      <c r="A30" s="538"/>
      <c r="B30" s="539"/>
      <c r="C30" s="539"/>
      <c r="D30" s="539"/>
      <c r="E30" s="539"/>
      <c r="F30" s="539"/>
      <c r="G30" s="540"/>
      <c r="H30" s="538"/>
      <c r="I30" s="539"/>
      <c r="J30" s="539"/>
      <c r="K30" s="540"/>
      <c r="L30" s="142"/>
      <c r="M30" s="132"/>
      <c r="N30" s="538"/>
      <c r="O30" s="539"/>
      <c r="P30" s="539"/>
      <c r="Q30" s="539"/>
      <c r="R30" s="539"/>
      <c r="S30" s="539"/>
      <c r="T30" s="540"/>
    </row>
    <row r="31" spans="1:20">
      <c r="A31" s="538"/>
      <c r="B31" s="539"/>
      <c r="C31" s="539"/>
      <c r="D31" s="539"/>
      <c r="E31" s="539"/>
      <c r="F31" s="539"/>
      <c r="G31" s="540"/>
      <c r="H31" s="538"/>
      <c r="I31" s="539"/>
      <c r="J31" s="539"/>
      <c r="K31" s="540"/>
      <c r="L31" s="95"/>
      <c r="M31" s="132"/>
      <c r="N31" s="538"/>
      <c r="O31" s="539"/>
      <c r="P31" s="539"/>
      <c r="Q31" s="539"/>
      <c r="R31" s="539"/>
      <c r="S31" s="539"/>
      <c r="T31" s="540"/>
    </row>
    <row r="32" spans="1:20">
      <c r="A32" s="538"/>
      <c r="B32" s="539"/>
      <c r="C32" s="539"/>
      <c r="D32" s="539"/>
      <c r="E32" s="539"/>
      <c r="F32" s="539"/>
      <c r="G32" s="540"/>
      <c r="H32" s="538"/>
      <c r="I32" s="539"/>
      <c r="J32" s="539"/>
      <c r="K32" s="540"/>
      <c r="L32" s="142"/>
      <c r="M32" s="132"/>
      <c r="N32" s="538"/>
      <c r="O32" s="539"/>
      <c r="P32" s="539"/>
      <c r="Q32" s="539"/>
      <c r="R32" s="539"/>
      <c r="S32" s="539"/>
      <c r="T32" s="540"/>
    </row>
    <row r="33" spans="1:20">
      <c r="A33" s="538"/>
      <c r="B33" s="539"/>
      <c r="C33" s="539"/>
      <c r="D33" s="539"/>
      <c r="E33" s="539"/>
      <c r="F33" s="539"/>
      <c r="G33" s="540"/>
      <c r="H33" s="538"/>
      <c r="I33" s="539"/>
      <c r="J33" s="539"/>
      <c r="K33" s="540"/>
      <c r="L33" s="142"/>
      <c r="M33" s="132"/>
      <c r="N33" s="538"/>
      <c r="O33" s="539"/>
      <c r="P33" s="539"/>
      <c r="Q33" s="539"/>
      <c r="R33" s="539"/>
      <c r="S33" s="539"/>
      <c r="T33" s="540"/>
    </row>
    <row r="34" spans="1:20">
      <c r="A34" s="538"/>
      <c r="B34" s="539"/>
      <c r="C34" s="539"/>
      <c r="D34" s="539"/>
      <c r="E34" s="539"/>
      <c r="F34" s="539"/>
      <c r="G34" s="540"/>
      <c r="H34" s="538"/>
      <c r="I34" s="539"/>
      <c r="J34" s="539"/>
      <c r="K34" s="540"/>
      <c r="L34" s="142"/>
      <c r="M34" s="132"/>
      <c r="N34" s="538"/>
      <c r="O34" s="539"/>
      <c r="P34" s="539"/>
      <c r="Q34" s="539"/>
      <c r="R34" s="539"/>
      <c r="S34" s="539"/>
      <c r="T34" s="540"/>
    </row>
    <row r="35" spans="1:20">
      <c r="A35" s="538"/>
      <c r="B35" s="539"/>
      <c r="C35" s="539"/>
      <c r="D35" s="539"/>
      <c r="E35" s="539"/>
      <c r="F35" s="539"/>
      <c r="G35" s="540"/>
      <c r="H35" s="538"/>
      <c r="I35" s="539"/>
      <c r="J35" s="539"/>
      <c r="K35" s="540"/>
      <c r="L35" s="142"/>
      <c r="M35" s="132"/>
      <c r="N35" s="538"/>
      <c r="O35" s="539"/>
      <c r="P35" s="539"/>
      <c r="Q35" s="539"/>
      <c r="R35" s="539"/>
      <c r="S35" s="539"/>
      <c r="T35" s="540"/>
    </row>
    <row r="36" spans="1:20">
      <c r="A36" s="538"/>
      <c r="B36" s="539"/>
      <c r="C36" s="539"/>
      <c r="D36" s="539"/>
      <c r="E36" s="539"/>
      <c r="F36" s="539"/>
      <c r="G36" s="540"/>
      <c r="H36" s="538"/>
      <c r="I36" s="539"/>
      <c r="J36" s="539"/>
      <c r="K36" s="540"/>
      <c r="L36" s="143"/>
      <c r="M36" s="144"/>
      <c r="N36" s="145" t="s">
        <v>181</v>
      </c>
      <c r="O36" s="136"/>
      <c r="P36" s="136"/>
      <c r="Q36" s="136"/>
      <c r="R36" s="136"/>
      <c r="S36" s="136"/>
      <c r="T36" s="146"/>
    </row>
    <row r="37" spans="1:20">
      <c r="A37" s="538"/>
      <c r="B37" s="539"/>
      <c r="C37" s="539"/>
      <c r="D37" s="539"/>
      <c r="E37" s="539"/>
      <c r="F37" s="539"/>
      <c r="G37" s="540"/>
      <c r="H37" s="538"/>
      <c r="I37" s="539"/>
      <c r="J37" s="539"/>
      <c r="K37" s="540"/>
      <c r="L37" s="143"/>
      <c r="M37" s="144"/>
      <c r="N37" s="137" t="s">
        <v>234</v>
      </c>
      <c r="O37" s="93"/>
      <c r="P37" s="93"/>
      <c r="Q37" s="93"/>
      <c r="R37" s="93"/>
      <c r="S37" s="93"/>
      <c r="T37" s="138"/>
    </row>
    <row r="38" spans="1:20" ht="15">
      <c r="A38" s="538"/>
      <c r="B38" s="539"/>
      <c r="C38" s="539"/>
      <c r="D38" s="539"/>
      <c r="E38" s="539"/>
      <c r="F38" s="539"/>
      <c r="G38" s="540"/>
      <c r="H38" s="538"/>
      <c r="I38" s="539"/>
      <c r="J38" s="539"/>
      <c r="K38" s="540"/>
      <c r="L38" s="142"/>
      <c r="M38" s="132"/>
      <c r="N38" s="571" t="s">
        <v>182</v>
      </c>
      <c r="O38" s="572"/>
      <c r="P38" s="572"/>
      <c r="Q38" s="572"/>
      <c r="R38" s="572"/>
      <c r="S38" s="572"/>
      <c r="T38" s="573"/>
    </row>
    <row r="39" spans="1:20">
      <c r="A39" s="538"/>
      <c r="B39" s="539"/>
      <c r="C39" s="539"/>
      <c r="D39" s="539"/>
      <c r="E39" s="539"/>
      <c r="F39" s="539"/>
      <c r="G39" s="540"/>
      <c r="H39" s="538"/>
      <c r="I39" s="539"/>
      <c r="J39" s="539"/>
      <c r="K39" s="540"/>
      <c r="L39" s="142"/>
      <c r="M39" s="132"/>
      <c r="N39" s="538" t="s">
        <v>88</v>
      </c>
      <c r="O39" s="539"/>
      <c r="P39" s="539"/>
      <c r="Q39" s="539"/>
      <c r="R39" s="539"/>
      <c r="S39" s="539"/>
      <c r="T39" s="540"/>
    </row>
    <row r="40" spans="1:20" ht="13.5" thickBot="1">
      <c r="A40" s="541"/>
      <c r="B40" s="542"/>
      <c r="C40" s="542"/>
      <c r="D40" s="542"/>
      <c r="E40" s="542"/>
      <c r="F40" s="542"/>
      <c r="G40" s="543"/>
      <c r="H40" s="541"/>
      <c r="I40" s="542"/>
      <c r="J40" s="542"/>
      <c r="K40" s="543"/>
      <c r="L40" s="148"/>
      <c r="M40" s="140"/>
      <c r="N40" s="541"/>
      <c r="O40" s="542"/>
      <c r="P40" s="542"/>
      <c r="Q40" s="542"/>
      <c r="R40" s="542"/>
      <c r="S40" s="542"/>
      <c r="T40" s="543"/>
    </row>
  </sheetData>
  <mergeCells count="37">
    <mergeCell ref="N13:T13"/>
    <mergeCell ref="N14:T14"/>
    <mergeCell ref="Q11:T11"/>
    <mergeCell ref="S6:T6"/>
    <mergeCell ref="S7:T7"/>
    <mergeCell ref="S8:T8"/>
    <mergeCell ref="S9:T9"/>
    <mergeCell ref="A28:G28"/>
    <mergeCell ref="N28:T28"/>
    <mergeCell ref="A29:G40"/>
    <mergeCell ref="H29:K40"/>
    <mergeCell ref="N29:T35"/>
    <mergeCell ref="N38:T38"/>
    <mergeCell ref="N39:T40"/>
    <mergeCell ref="A16:G27"/>
    <mergeCell ref="N16:T27"/>
    <mergeCell ref="H24:M24"/>
    <mergeCell ref="H25:M25"/>
    <mergeCell ref="H26:M26"/>
    <mergeCell ref="H27:M27"/>
    <mergeCell ref="Q15:T15"/>
    <mergeCell ref="N5:R5"/>
    <mergeCell ref="N6:R6"/>
    <mergeCell ref="N7:R7"/>
    <mergeCell ref="N8:R8"/>
    <mergeCell ref="N9:R9"/>
    <mergeCell ref="N10:R10"/>
    <mergeCell ref="S5:T5"/>
    <mergeCell ref="S10:T10"/>
    <mergeCell ref="N12:T12"/>
    <mergeCell ref="H1:M1"/>
    <mergeCell ref="A3:G3"/>
    <mergeCell ref="H3:M3"/>
    <mergeCell ref="A4:G14"/>
    <mergeCell ref="H4:M14"/>
    <mergeCell ref="A15:G15"/>
    <mergeCell ref="H15:M15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3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A37" sqref="A37"/>
    </sheetView>
  </sheetViews>
  <sheetFormatPr baseColWidth="10" defaultColWidth="10" defaultRowHeight="12.75"/>
  <cols>
    <col min="1" max="1" width="11.125" style="150" customWidth="1"/>
    <col min="2" max="2" width="2" style="150" customWidth="1"/>
    <col min="3" max="3" width="7.75" style="150" customWidth="1"/>
    <col min="4" max="4" width="3.875" style="150" customWidth="1"/>
    <col min="5" max="5" width="4.5" style="150" customWidth="1"/>
    <col min="6" max="6" width="8" style="150" customWidth="1"/>
    <col min="7" max="7" width="7.625" style="150" customWidth="1"/>
    <col min="8" max="8" width="9.375" style="150" customWidth="1"/>
    <col min="9" max="9" width="3.75" style="150" customWidth="1"/>
    <col min="10" max="11" width="1.5" style="150" customWidth="1"/>
    <col min="12" max="12" width="7.625" style="150" customWidth="1"/>
    <col min="13" max="13" width="4.125" style="150" customWidth="1"/>
    <col min="14" max="14" width="5.875" style="150" customWidth="1"/>
    <col min="15" max="15" width="9.375" style="150" customWidth="1"/>
    <col min="16" max="16" width="4.125" style="150" customWidth="1"/>
    <col min="17" max="17" width="5.25" style="150" customWidth="1"/>
    <col min="18" max="19" width="7.625" style="150" customWidth="1"/>
    <col min="20" max="20" width="9.375" style="150" customWidth="1"/>
    <col min="21" max="16384" width="10" style="150"/>
  </cols>
  <sheetData>
    <row r="1" spans="1:20" ht="15" customHeight="1" thickBot="1">
      <c r="A1" s="203" t="s">
        <v>183</v>
      </c>
      <c r="C1" s="149"/>
      <c r="D1" s="149"/>
      <c r="E1" s="139"/>
      <c r="F1" s="139"/>
      <c r="G1" s="139"/>
      <c r="H1" s="139"/>
      <c r="I1" s="139"/>
      <c r="J1" s="139"/>
      <c r="K1" s="139"/>
      <c r="L1" s="151" t="s">
        <v>184</v>
      </c>
      <c r="M1" s="139"/>
      <c r="N1" s="139"/>
      <c r="O1" s="139"/>
      <c r="P1" s="139"/>
      <c r="Q1" s="139"/>
      <c r="R1" s="139"/>
      <c r="S1" s="139"/>
      <c r="T1" s="152"/>
    </row>
    <row r="2" spans="1:20" ht="20.100000000000001" customHeight="1" thickBot="1">
      <c r="A2" s="242" t="s">
        <v>185</v>
      </c>
      <c r="B2" s="81" t="str">
        <f>Form1!C2</f>
        <v>Lattenwald, Schattdorf</v>
      </c>
      <c r="C2" s="81"/>
      <c r="D2" s="81"/>
      <c r="E2" s="81"/>
      <c r="F2" s="81"/>
      <c r="G2" s="153"/>
      <c r="H2" s="154" t="s">
        <v>167</v>
      </c>
      <c r="I2" s="113">
        <f>Form1!I2</f>
        <v>18</v>
      </c>
      <c r="J2" s="115"/>
      <c r="K2" s="586" t="s">
        <v>186</v>
      </c>
      <c r="L2" s="587"/>
      <c r="M2" s="155">
        <f>Form1!M2</f>
        <v>0.5</v>
      </c>
      <c r="N2" s="114" t="s">
        <v>352</v>
      </c>
      <c r="O2" s="156">
        <f>Form1!Q2</f>
        <v>37054</v>
      </c>
      <c r="P2" s="157" t="s">
        <v>152</v>
      </c>
      <c r="Q2" s="81"/>
      <c r="R2" s="115" t="str">
        <f>Form1!U2</f>
        <v>Annen B., Gamma H.</v>
      </c>
      <c r="S2" s="81"/>
      <c r="T2" s="118"/>
    </row>
    <row r="3" spans="1:20" ht="24.95" customHeight="1" thickBot="1">
      <c r="A3" s="158" t="s">
        <v>187</v>
      </c>
      <c r="B3" s="159"/>
      <c r="C3" s="159"/>
      <c r="D3" s="159"/>
      <c r="E3" s="159"/>
      <c r="F3" s="159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2"/>
    </row>
    <row r="4" spans="1:20" ht="15" customHeight="1" thickBot="1">
      <c r="A4" s="161" t="s">
        <v>188</v>
      </c>
      <c r="B4" s="162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3"/>
      <c r="Q4" s="163" t="s">
        <v>189</v>
      </c>
      <c r="R4" s="164" t="s">
        <v>190</v>
      </c>
      <c r="S4" s="163" t="s">
        <v>191</v>
      </c>
      <c r="T4" s="165" t="s">
        <v>192</v>
      </c>
    </row>
    <row r="5" spans="1:20" ht="15" customHeight="1">
      <c r="A5" s="594" t="s">
        <v>73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6"/>
      <c r="Q5" s="166" t="s">
        <v>74</v>
      </c>
      <c r="R5" s="167">
        <v>45</v>
      </c>
      <c r="S5" s="168">
        <v>16.5</v>
      </c>
      <c r="T5" s="243">
        <f t="shared" ref="T5:T11" si="0">PRODUCT(R5:S5)</f>
        <v>742.5</v>
      </c>
    </row>
    <row r="6" spans="1:20" ht="15" customHeight="1">
      <c r="A6" s="588" t="s">
        <v>75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90"/>
      <c r="Q6" s="169" t="s">
        <v>74</v>
      </c>
      <c r="R6" s="170">
        <v>25</v>
      </c>
      <c r="S6" s="170">
        <v>16.5</v>
      </c>
      <c r="T6" s="171">
        <f t="shared" si="0"/>
        <v>412.5</v>
      </c>
    </row>
    <row r="7" spans="1:20" ht="15" customHeight="1">
      <c r="A7" s="588" t="s">
        <v>76</v>
      </c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90"/>
      <c r="Q7" s="169" t="s">
        <v>74</v>
      </c>
      <c r="R7" s="170">
        <v>150</v>
      </c>
      <c r="S7" s="170">
        <v>33</v>
      </c>
      <c r="T7" s="171">
        <f t="shared" si="0"/>
        <v>4950</v>
      </c>
    </row>
    <row r="8" spans="1:20" ht="15" customHeight="1">
      <c r="A8" s="588"/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90"/>
      <c r="Q8" s="169"/>
      <c r="R8" s="170"/>
      <c r="S8" s="170"/>
      <c r="T8" s="171">
        <f t="shared" si="0"/>
        <v>0</v>
      </c>
    </row>
    <row r="9" spans="1:20" ht="15" customHeight="1">
      <c r="A9" s="588"/>
      <c r="B9" s="589"/>
      <c r="C9" s="589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90"/>
      <c r="Q9" s="169"/>
      <c r="R9" s="170"/>
      <c r="S9" s="170"/>
      <c r="T9" s="171">
        <f t="shared" si="0"/>
        <v>0</v>
      </c>
    </row>
    <row r="10" spans="1:20" ht="15" customHeight="1">
      <c r="A10" s="588"/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90"/>
      <c r="Q10" s="169"/>
      <c r="R10" s="170"/>
      <c r="S10" s="170"/>
      <c r="T10" s="171">
        <f t="shared" si="0"/>
        <v>0</v>
      </c>
    </row>
    <row r="11" spans="1:20" ht="15" customHeight="1" thickBot="1">
      <c r="A11" s="605"/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7"/>
      <c r="Q11" s="172"/>
      <c r="R11" s="173"/>
      <c r="S11" s="173"/>
      <c r="T11" s="174">
        <f t="shared" si="0"/>
        <v>0</v>
      </c>
    </row>
    <row r="12" spans="1:20" ht="15" customHeight="1" thickBot="1">
      <c r="A12" s="608" t="s">
        <v>193</v>
      </c>
      <c r="B12" s="609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09"/>
      <c r="Q12" s="175"/>
      <c r="R12" s="176"/>
      <c r="S12" s="177"/>
      <c r="T12" s="178">
        <f>SUM(T5:T11)</f>
        <v>6105</v>
      </c>
    </row>
    <row r="13" spans="1:20" ht="24.95" customHeight="1" thickBot="1">
      <c r="A13" s="120" t="s">
        <v>194</v>
      </c>
      <c r="B13" s="179"/>
      <c r="C13" s="179"/>
      <c r="D13" s="179"/>
      <c r="E13" s="179"/>
      <c r="F13" s="179"/>
      <c r="G13" s="121"/>
      <c r="H13" s="180"/>
      <c r="I13" s="180"/>
      <c r="J13" s="180"/>
      <c r="K13" s="121"/>
      <c r="L13" s="158" t="s">
        <v>195</v>
      </c>
      <c r="M13" s="160"/>
      <c r="N13" s="160"/>
      <c r="O13" s="160"/>
      <c r="P13" s="160"/>
      <c r="Q13" s="181"/>
      <c r="R13" s="181"/>
      <c r="S13" s="181"/>
      <c r="T13" s="182"/>
    </row>
    <row r="14" spans="1:20" ht="15" customHeight="1" thickBot="1">
      <c r="A14" s="147"/>
      <c r="B14" s="183"/>
      <c r="C14" s="184"/>
      <c r="D14" s="185" t="s">
        <v>196</v>
      </c>
      <c r="E14" s="610" t="s">
        <v>197</v>
      </c>
      <c r="F14" s="611"/>
      <c r="G14" s="611"/>
      <c r="H14" s="611"/>
      <c r="I14" s="611"/>
      <c r="J14" s="611"/>
      <c r="K14" s="612"/>
      <c r="L14" s="597" t="s">
        <v>198</v>
      </c>
      <c r="M14" s="613"/>
      <c r="N14" s="598"/>
      <c r="O14" s="186" t="s">
        <v>199</v>
      </c>
      <c r="P14" s="158" t="s">
        <v>200</v>
      </c>
      <c r="Q14" s="159"/>
      <c r="R14" s="158" t="s">
        <v>201</v>
      </c>
      <c r="S14" s="597" t="s">
        <v>202</v>
      </c>
      <c r="T14" s="598"/>
    </row>
    <row r="15" spans="1:20" ht="15" customHeight="1">
      <c r="A15" s="187" t="s">
        <v>203</v>
      </c>
      <c r="B15" s="188"/>
      <c r="C15" s="188"/>
      <c r="D15" s="189">
        <v>50</v>
      </c>
      <c r="E15" s="599" t="s">
        <v>402</v>
      </c>
      <c r="F15" s="600"/>
      <c r="G15" s="600"/>
      <c r="H15" s="600"/>
      <c r="I15" s="600"/>
      <c r="J15" s="600"/>
      <c r="K15" s="601"/>
      <c r="L15" s="602" t="s">
        <v>89</v>
      </c>
      <c r="M15" s="603"/>
      <c r="N15" s="604"/>
      <c r="O15" s="241" t="s">
        <v>90</v>
      </c>
      <c r="P15" s="602" t="s">
        <v>91</v>
      </c>
      <c r="Q15" s="604"/>
      <c r="R15" s="237" t="s">
        <v>92</v>
      </c>
      <c r="S15" s="602" t="s">
        <v>587</v>
      </c>
      <c r="T15" s="604"/>
    </row>
    <row r="16" spans="1:20" ht="15" customHeight="1">
      <c r="A16" s="190" t="s">
        <v>204</v>
      </c>
      <c r="B16" s="191"/>
      <c r="C16" s="191"/>
      <c r="D16" s="192"/>
      <c r="E16" s="616"/>
      <c r="F16" s="617"/>
      <c r="G16" s="617"/>
      <c r="H16" s="617"/>
      <c r="I16" s="617"/>
      <c r="J16" s="617"/>
      <c r="K16" s="615"/>
      <c r="L16" s="614"/>
      <c r="M16" s="617"/>
      <c r="N16" s="615"/>
      <c r="O16" s="193"/>
      <c r="P16" s="614"/>
      <c r="Q16" s="615"/>
      <c r="R16" s="194"/>
      <c r="S16" s="614"/>
      <c r="T16" s="615"/>
    </row>
    <row r="17" spans="1:20" ht="15" customHeight="1">
      <c r="A17" s="190" t="s">
        <v>205</v>
      </c>
      <c r="B17" s="191"/>
      <c r="C17" s="191"/>
      <c r="D17" s="192">
        <v>25</v>
      </c>
      <c r="E17" s="616"/>
      <c r="F17" s="617"/>
      <c r="G17" s="617"/>
      <c r="H17" s="617"/>
      <c r="I17" s="617"/>
      <c r="J17" s="617"/>
      <c r="K17" s="615"/>
      <c r="L17" s="614"/>
      <c r="M17" s="617"/>
      <c r="N17" s="615"/>
      <c r="O17" s="193"/>
      <c r="P17" s="614"/>
      <c r="Q17" s="615"/>
      <c r="R17" s="194"/>
      <c r="S17" s="614"/>
      <c r="T17" s="615"/>
    </row>
    <row r="18" spans="1:20" ht="15" customHeight="1" thickBot="1">
      <c r="A18" s="195" t="s">
        <v>206</v>
      </c>
      <c r="B18" s="196"/>
      <c r="C18" s="196"/>
      <c r="D18" s="197">
        <v>25</v>
      </c>
      <c r="E18" s="624" t="s">
        <v>403</v>
      </c>
      <c r="F18" s="625"/>
      <c r="G18" s="625"/>
      <c r="H18" s="625"/>
      <c r="I18" s="625"/>
      <c r="J18" s="625"/>
      <c r="K18" s="626"/>
      <c r="L18" s="618"/>
      <c r="M18" s="627"/>
      <c r="N18" s="619"/>
      <c r="O18" s="198"/>
      <c r="P18" s="618"/>
      <c r="Q18" s="619"/>
      <c r="R18" s="199"/>
      <c r="S18" s="618"/>
      <c r="T18" s="619"/>
    </row>
    <row r="19" spans="1:20" ht="16.5" customHeight="1" thickBot="1">
      <c r="A19" s="200" t="s">
        <v>207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81"/>
      <c r="M19" s="181"/>
      <c r="N19" s="181"/>
      <c r="O19" s="160"/>
      <c r="P19" s="160"/>
      <c r="Q19" s="160"/>
      <c r="R19" s="160"/>
      <c r="S19" s="160"/>
      <c r="T19" s="182"/>
    </row>
    <row r="20" spans="1:20" ht="15" customHeight="1">
      <c r="A20" s="201" t="s">
        <v>208</v>
      </c>
      <c r="B20" s="202"/>
      <c r="C20" s="202"/>
      <c r="D20" s="202"/>
      <c r="E20" s="201" t="s">
        <v>209</v>
      </c>
      <c r="F20" s="202"/>
      <c r="G20" s="202"/>
      <c r="H20" s="202"/>
      <c r="I20" s="202"/>
      <c r="J20" s="202"/>
      <c r="K20" s="202"/>
      <c r="L20" s="203"/>
      <c r="M20" s="204"/>
      <c r="N20" s="204"/>
      <c r="O20" s="203"/>
      <c r="P20" s="205" t="s">
        <v>210</v>
      </c>
      <c r="Q20" s="203"/>
      <c r="R20" s="203"/>
      <c r="S20" s="203"/>
      <c r="T20" s="206"/>
    </row>
    <row r="21" spans="1:20" ht="14.1" customHeight="1">
      <c r="A21" s="620">
        <v>40455</v>
      </c>
      <c r="B21" s="621"/>
      <c r="C21" s="621" t="s">
        <v>502</v>
      </c>
      <c r="D21" s="622"/>
      <c r="E21" s="623" t="s">
        <v>527</v>
      </c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3"/>
      <c r="Q21" s="621"/>
      <c r="R21" s="621"/>
      <c r="S21" s="621"/>
      <c r="T21" s="622"/>
    </row>
    <row r="22" spans="1:20" ht="14.1" customHeight="1">
      <c r="A22" s="588"/>
      <c r="B22" s="589"/>
      <c r="C22" s="589"/>
      <c r="D22" s="628"/>
      <c r="E22" s="588" t="s">
        <v>528</v>
      </c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8"/>
      <c r="Q22" s="589"/>
      <c r="R22" s="589"/>
      <c r="S22" s="589"/>
      <c r="T22" s="628"/>
    </row>
    <row r="23" spans="1:20" ht="14.1" customHeight="1">
      <c r="A23" s="588"/>
      <c r="B23" s="589"/>
      <c r="C23" s="589"/>
      <c r="D23" s="628"/>
      <c r="E23" s="588" t="s">
        <v>622</v>
      </c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8"/>
      <c r="Q23" s="589"/>
      <c r="R23" s="589"/>
      <c r="S23" s="589"/>
      <c r="T23" s="628"/>
    </row>
    <row r="24" spans="1:20" ht="14.1" customHeight="1">
      <c r="A24" s="588"/>
      <c r="B24" s="589"/>
      <c r="C24" s="589"/>
      <c r="D24" s="628"/>
      <c r="E24" s="588" t="s">
        <v>510</v>
      </c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8"/>
      <c r="Q24" s="589"/>
      <c r="R24" s="589"/>
      <c r="S24" s="589"/>
      <c r="T24" s="628"/>
    </row>
    <row r="25" spans="1:20" ht="14.1" customHeight="1">
      <c r="A25" s="588"/>
      <c r="B25" s="589"/>
      <c r="C25" s="589"/>
      <c r="D25" s="628"/>
      <c r="E25" s="588" t="s">
        <v>511</v>
      </c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8"/>
      <c r="Q25" s="589"/>
      <c r="R25" s="589"/>
      <c r="S25" s="589"/>
      <c r="T25" s="628"/>
    </row>
    <row r="26" spans="1:20" ht="14.1" customHeight="1">
      <c r="A26" s="588"/>
      <c r="B26" s="589"/>
      <c r="C26" s="589"/>
      <c r="D26" s="628"/>
      <c r="E26" s="588" t="s">
        <v>512</v>
      </c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8"/>
      <c r="Q26" s="589"/>
      <c r="R26" s="589"/>
      <c r="S26" s="589"/>
      <c r="T26" s="628"/>
    </row>
    <row r="27" spans="1:20" ht="14.1" customHeight="1">
      <c r="A27" s="588"/>
      <c r="B27" s="589"/>
      <c r="C27" s="589"/>
      <c r="D27" s="628"/>
      <c r="E27" s="588" t="s">
        <v>134</v>
      </c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8"/>
      <c r="Q27" s="589"/>
      <c r="R27" s="589"/>
      <c r="S27" s="589"/>
      <c r="T27" s="628"/>
    </row>
    <row r="28" spans="1:20" ht="14.1" customHeight="1">
      <c r="A28" s="588"/>
      <c r="B28" s="589"/>
      <c r="C28" s="589"/>
      <c r="D28" s="628"/>
      <c r="E28" s="588" t="s">
        <v>451</v>
      </c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8"/>
      <c r="Q28" s="589"/>
      <c r="R28" s="589"/>
      <c r="S28" s="589"/>
      <c r="T28" s="628"/>
    </row>
    <row r="29" spans="1:20" ht="14.1" customHeight="1">
      <c r="A29" s="588"/>
      <c r="B29" s="589"/>
      <c r="C29" s="589"/>
      <c r="D29" s="628"/>
      <c r="E29" s="588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8"/>
      <c r="Q29" s="589"/>
      <c r="R29" s="589"/>
      <c r="S29" s="589"/>
      <c r="T29" s="628"/>
    </row>
    <row r="30" spans="1:20" ht="14.1" customHeight="1">
      <c r="A30" s="588"/>
      <c r="B30" s="589"/>
      <c r="C30" s="589"/>
      <c r="D30" s="628"/>
      <c r="E30" s="588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8"/>
      <c r="Q30" s="589"/>
      <c r="R30" s="589"/>
      <c r="S30" s="589"/>
      <c r="T30" s="628"/>
    </row>
    <row r="31" spans="1:20" ht="14.1" customHeight="1">
      <c r="A31" s="588"/>
      <c r="B31" s="589"/>
      <c r="C31" s="589"/>
      <c r="D31" s="628"/>
      <c r="E31" s="588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8"/>
      <c r="Q31" s="589"/>
      <c r="R31" s="589"/>
      <c r="S31" s="589"/>
      <c r="T31" s="628"/>
    </row>
    <row r="32" spans="1:20" ht="14.1" customHeight="1">
      <c r="A32" s="588"/>
      <c r="B32" s="589"/>
      <c r="C32" s="589"/>
      <c r="D32" s="628"/>
      <c r="E32" s="588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8"/>
      <c r="Q32" s="589"/>
      <c r="R32" s="589"/>
      <c r="S32" s="589"/>
      <c r="T32" s="628"/>
    </row>
    <row r="33" spans="1:20" ht="14.1" customHeight="1">
      <c r="A33" s="588"/>
      <c r="B33" s="589"/>
      <c r="C33" s="589"/>
      <c r="D33" s="628"/>
      <c r="E33" s="588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8"/>
      <c r="Q33" s="589"/>
      <c r="R33" s="589"/>
      <c r="S33" s="589"/>
      <c r="T33" s="628"/>
    </row>
    <row r="34" spans="1:20" ht="14.1" customHeight="1">
      <c r="A34" s="588"/>
      <c r="B34" s="589"/>
      <c r="C34" s="589"/>
      <c r="D34" s="628"/>
      <c r="E34" s="588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8"/>
      <c r="Q34" s="589"/>
      <c r="R34" s="589"/>
      <c r="S34" s="589"/>
      <c r="T34" s="628"/>
    </row>
    <row r="35" spans="1:20" ht="14.1" customHeight="1" thickBot="1">
      <c r="A35" s="605"/>
      <c r="B35" s="606"/>
      <c r="C35" s="606"/>
      <c r="D35" s="629"/>
      <c r="E35" s="605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5"/>
      <c r="Q35" s="606"/>
      <c r="R35" s="606"/>
      <c r="S35" s="606"/>
      <c r="T35" s="629"/>
    </row>
    <row r="38" spans="1:20">
      <c r="H38" s="294"/>
    </row>
  </sheetData>
  <sheetProtection insertHyperlinks="0"/>
  <mergeCells count="90">
    <mergeCell ref="A35:B35"/>
    <mergeCell ref="C35:D35"/>
    <mergeCell ref="E35:O35"/>
    <mergeCell ref="P35:T35"/>
    <mergeCell ref="A34:B34"/>
    <mergeCell ref="C34:D34"/>
    <mergeCell ref="E34:O34"/>
    <mergeCell ref="P34:T34"/>
    <mergeCell ref="A33:B33"/>
    <mergeCell ref="C33:D33"/>
    <mergeCell ref="E33:O33"/>
    <mergeCell ref="P33:T33"/>
    <mergeCell ref="A32:B32"/>
    <mergeCell ref="C32:D32"/>
    <mergeCell ref="E32:O32"/>
    <mergeCell ref="P32:T32"/>
    <mergeCell ref="A31:B31"/>
    <mergeCell ref="C31:D31"/>
    <mergeCell ref="E31:O31"/>
    <mergeCell ref="P31:T31"/>
    <mergeCell ref="A30:B30"/>
    <mergeCell ref="C30:D30"/>
    <mergeCell ref="E30:O30"/>
    <mergeCell ref="P30:T30"/>
    <mergeCell ref="A29:B29"/>
    <mergeCell ref="C29:D29"/>
    <mergeCell ref="E29:O29"/>
    <mergeCell ref="P29:T29"/>
    <mergeCell ref="A28:B28"/>
    <mergeCell ref="C28:D28"/>
    <mergeCell ref="E28:O28"/>
    <mergeCell ref="P28:T28"/>
    <mergeCell ref="A27:B27"/>
    <mergeCell ref="C27:D27"/>
    <mergeCell ref="E27:O27"/>
    <mergeCell ref="P27:T27"/>
    <mergeCell ref="A26:B26"/>
    <mergeCell ref="C26:D26"/>
    <mergeCell ref="E26:O26"/>
    <mergeCell ref="P26:T26"/>
    <mergeCell ref="A25:B25"/>
    <mergeCell ref="C25:D25"/>
    <mergeCell ref="E25:O25"/>
    <mergeCell ref="P25:T25"/>
    <mergeCell ref="A24:B24"/>
    <mergeCell ref="C24:D24"/>
    <mergeCell ref="E24:O24"/>
    <mergeCell ref="P24:T24"/>
    <mergeCell ref="A23:B23"/>
    <mergeCell ref="C23:D23"/>
    <mergeCell ref="E23:O23"/>
    <mergeCell ref="P23:T23"/>
    <mergeCell ref="A22:B22"/>
    <mergeCell ref="C22:D22"/>
    <mergeCell ref="E22:O22"/>
    <mergeCell ref="P22:T22"/>
    <mergeCell ref="S18:T18"/>
    <mergeCell ref="A21:B21"/>
    <mergeCell ref="C21:D21"/>
    <mergeCell ref="E21:O21"/>
    <mergeCell ref="P21:T21"/>
    <mergeCell ref="E18:K18"/>
    <mergeCell ref="L18:N18"/>
    <mergeCell ref="P18:Q18"/>
    <mergeCell ref="S16:T16"/>
    <mergeCell ref="E17:K17"/>
    <mergeCell ref="L17:N17"/>
    <mergeCell ref="P17:Q17"/>
    <mergeCell ref="S17:T17"/>
    <mergeCell ref="E16:K16"/>
    <mergeCell ref="L16:N16"/>
    <mergeCell ref="P16:Q16"/>
    <mergeCell ref="S14:T14"/>
    <mergeCell ref="E15:K15"/>
    <mergeCell ref="L15:N15"/>
    <mergeCell ref="P15:Q15"/>
    <mergeCell ref="S15:T15"/>
    <mergeCell ref="A10:P10"/>
    <mergeCell ref="A11:P11"/>
    <mergeCell ref="A12:P12"/>
    <mergeCell ref="E14:K14"/>
    <mergeCell ref="L14:N14"/>
    <mergeCell ref="K2:L2"/>
    <mergeCell ref="A6:P6"/>
    <mergeCell ref="A7:P7"/>
    <mergeCell ref="A8:P8"/>
    <mergeCell ref="A9:P9"/>
    <mergeCell ref="G3:T3"/>
    <mergeCell ref="C4:P4"/>
    <mergeCell ref="A5:P5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E17" sqref="E17:E20"/>
    </sheetView>
  </sheetViews>
  <sheetFormatPr baseColWidth="10" defaultColWidth="10" defaultRowHeight="12.75"/>
  <cols>
    <col min="1" max="1" width="14.625" style="210" customWidth="1"/>
    <col min="2" max="5" width="21.625" style="210" customWidth="1"/>
    <col min="6" max="6" width="2.375" style="210" customWidth="1"/>
    <col min="7" max="7" width="21.625" style="210" customWidth="1"/>
    <col min="8" max="16384" width="10" style="210"/>
  </cols>
  <sheetData>
    <row r="1" spans="1:7" ht="15" customHeight="1" thickBot="1">
      <c r="A1" s="207" t="s">
        <v>211</v>
      </c>
      <c r="B1" s="208"/>
      <c r="C1" s="333" t="s">
        <v>212</v>
      </c>
      <c r="D1" s="333"/>
      <c r="E1" s="209"/>
      <c r="F1" s="208"/>
      <c r="G1" s="152"/>
    </row>
    <row r="2" spans="1:7" ht="15" customHeight="1" thickBot="1">
      <c r="A2" s="211" t="s">
        <v>185</v>
      </c>
      <c r="B2" s="212" t="str">
        <f>Form1!C2</f>
        <v>Lattenwald, Schattdorf</v>
      </c>
      <c r="C2" s="213"/>
      <c r="D2" s="214" t="s">
        <v>352</v>
      </c>
      <c r="E2" s="295">
        <v>2020</v>
      </c>
      <c r="F2" s="630" t="s">
        <v>235</v>
      </c>
      <c r="G2" s="631"/>
    </row>
    <row r="3" spans="1:7" ht="15.75" customHeight="1" thickBot="1">
      <c r="A3" s="215" t="s">
        <v>213</v>
      </c>
      <c r="B3" s="216">
        <f>Form1!I2</f>
        <v>18</v>
      </c>
      <c r="C3" s="217"/>
      <c r="D3" s="218" t="s">
        <v>639</v>
      </c>
      <c r="E3" s="219"/>
      <c r="F3" s="632"/>
      <c r="G3" s="633"/>
    </row>
    <row r="4" spans="1:7" ht="45.75" customHeight="1" thickBot="1">
      <c r="A4" s="220" t="s">
        <v>214</v>
      </c>
      <c r="B4" s="220" t="s">
        <v>215</v>
      </c>
      <c r="C4" s="221" t="s">
        <v>640</v>
      </c>
      <c r="D4" s="221" t="s">
        <v>641</v>
      </c>
      <c r="E4" s="222" t="s">
        <v>642</v>
      </c>
      <c r="F4" s="634"/>
      <c r="G4" s="635"/>
    </row>
    <row r="5" spans="1:7" ht="15" customHeight="1">
      <c r="A5" s="223"/>
      <c r="B5" s="636" t="s">
        <v>643</v>
      </c>
      <c r="C5" s="639" t="s">
        <v>62</v>
      </c>
      <c r="D5" s="639" t="s">
        <v>650</v>
      </c>
      <c r="E5" s="640"/>
      <c r="F5" s="639"/>
      <c r="G5" s="646"/>
    </row>
    <row r="6" spans="1:7" ht="15" customHeight="1">
      <c r="A6" s="224" t="s">
        <v>216</v>
      </c>
      <c r="B6" s="637"/>
      <c r="C6" s="637"/>
      <c r="D6" s="637"/>
      <c r="E6" s="641"/>
      <c r="F6" s="637"/>
      <c r="G6" s="647"/>
    </row>
    <row r="7" spans="1:7" ht="15" customHeight="1">
      <c r="A7" s="225" t="s">
        <v>217</v>
      </c>
      <c r="B7" s="637"/>
      <c r="C7" s="637"/>
      <c r="D7" s="637"/>
      <c r="E7" s="641"/>
      <c r="F7" s="637"/>
      <c r="G7" s="647"/>
    </row>
    <row r="8" spans="1:7" ht="15" customHeight="1" thickBot="1">
      <c r="A8" s="226"/>
      <c r="B8" s="638"/>
      <c r="C8" s="638"/>
      <c r="D8" s="638"/>
      <c r="E8" s="642"/>
      <c r="F8" s="638"/>
      <c r="G8" s="648"/>
    </row>
    <row r="9" spans="1:7" ht="15" customHeight="1">
      <c r="A9" s="227"/>
      <c r="B9" s="640" t="s">
        <v>644</v>
      </c>
      <c r="C9" s="640" t="s">
        <v>497</v>
      </c>
      <c r="D9" s="640" t="s">
        <v>492</v>
      </c>
      <c r="E9" s="640"/>
      <c r="F9" s="639"/>
      <c r="G9" s="646"/>
    </row>
    <row r="10" spans="1:7" ht="15" customHeight="1">
      <c r="A10" s="228" t="s">
        <v>236</v>
      </c>
      <c r="B10" s="641"/>
      <c r="C10" s="641"/>
      <c r="D10" s="641"/>
      <c r="E10" s="641"/>
      <c r="F10" s="637"/>
      <c r="G10" s="647"/>
    </row>
    <row r="11" spans="1:7" ht="15" customHeight="1">
      <c r="A11" s="229" t="s">
        <v>237</v>
      </c>
      <c r="B11" s="641"/>
      <c r="C11" s="641"/>
      <c r="D11" s="641"/>
      <c r="E11" s="641"/>
      <c r="F11" s="637"/>
      <c r="G11" s="647"/>
    </row>
    <row r="12" spans="1:7" ht="15" customHeight="1" thickBot="1">
      <c r="A12" s="226"/>
      <c r="B12" s="642"/>
      <c r="C12" s="642"/>
      <c r="D12" s="642"/>
      <c r="E12" s="642"/>
      <c r="F12" s="638"/>
      <c r="G12" s="648"/>
    </row>
    <row r="13" spans="1:7" ht="15" customHeight="1">
      <c r="A13" s="230" t="s">
        <v>238</v>
      </c>
      <c r="B13" s="640" t="s">
        <v>645</v>
      </c>
      <c r="C13" s="640" t="s">
        <v>65</v>
      </c>
      <c r="D13" s="640" t="s">
        <v>494</v>
      </c>
      <c r="E13" s="640"/>
      <c r="F13" s="639"/>
      <c r="G13" s="646"/>
    </row>
    <row r="14" spans="1:7" ht="15" customHeight="1">
      <c r="A14" s="231" t="s">
        <v>218</v>
      </c>
      <c r="B14" s="641"/>
      <c r="C14" s="641"/>
      <c r="D14" s="644"/>
      <c r="E14" s="641"/>
      <c r="F14" s="637"/>
      <c r="G14" s="647"/>
    </row>
    <row r="15" spans="1:7" ht="15" customHeight="1">
      <c r="A15" s="232" t="s">
        <v>219</v>
      </c>
      <c r="B15" s="641"/>
      <c r="C15" s="641"/>
      <c r="D15" s="644"/>
      <c r="E15" s="641"/>
      <c r="F15" s="637"/>
      <c r="G15" s="647"/>
    </row>
    <row r="16" spans="1:7" ht="15" customHeight="1" thickBot="1">
      <c r="A16" s="233" t="s">
        <v>220</v>
      </c>
      <c r="B16" s="642"/>
      <c r="C16" s="642"/>
      <c r="D16" s="645"/>
      <c r="E16" s="642"/>
      <c r="F16" s="638"/>
      <c r="G16" s="648"/>
    </row>
    <row r="17" spans="1:7" ht="15" customHeight="1">
      <c r="A17" s="230" t="s">
        <v>239</v>
      </c>
      <c r="B17" s="640" t="s">
        <v>646</v>
      </c>
      <c r="C17" s="640" t="s">
        <v>66</v>
      </c>
      <c r="D17" s="640" t="s">
        <v>495</v>
      </c>
      <c r="E17" s="640"/>
      <c r="F17" s="639"/>
      <c r="G17" s="646"/>
    </row>
    <row r="18" spans="1:7" ht="15" customHeight="1">
      <c r="A18" s="231" t="s">
        <v>221</v>
      </c>
      <c r="B18" s="641"/>
      <c r="C18" s="641"/>
      <c r="D18" s="641"/>
      <c r="E18" s="641"/>
      <c r="F18" s="637"/>
      <c r="G18" s="647"/>
    </row>
    <row r="19" spans="1:7" ht="15" customHeight="1">
      <c r="A19" s="231" t="s">
        <v>222</v>
      </c>
      <c r="B19" s="641"/>
      <c r="C19" s="641"/>
      <c r="D19" s="641"/>
      <c r="E19" s="641"/>
      <c r="F19" s="637"/>
      <c r="G19" s="647"/>
    </row>
    <row r="20" spans="1:7" ht="15" customHeight="1" thickBot="1">
      <c r="A20" s="231" t="s">
        <v>223</v>
      </c>
      <c r="B20" s="642"/>
      <c r="C20" s="642"/>
      <c r="D20" s="642"/>
      <c r="E20" s="642"/>
      <c r="F20" s="638"/>
      <c r="G20" s="648"/>
    </row>
    <row r="21" spans="1:7" ht="15" customHeight="1">
      <c r="A21" s="230" t="s">
        <v>240</v>
      </c>
      <c r="B21" s="640" t="s">
        <v>647</v>
      </c>
      <c r="C21" s="640" t="s">
        <v>68</v>
      </c>
      <c r="D21" s="640" t="s">
        <v>496</v>
      </c>
      <c r="E21" s="640"/>
      <c r="F21" s="639"/>
      <c r="G21" s="646"/>
    </row>
    <row r="22" spans="1:7" ht="15" customHeight="1">
      <c r="A22" s="234" t="s">
        <v>224</v>
      </c>
      <c r="B22" s="641"/>
      <c r="C22" s="641"/>
      <c r="D22" s="641"/>
      <c r="E22" s="641"/>
      <c r="F22" s="637"/>
      <c r="G22" s="647"/>
    </row>
    <row r="23" spans="1:7" ht="15" customHeight="1">
      <c r="A23" s="235"/>
      <c r="B23" s="641"/>
      <c r="C23" s="641"/>
      <c r="D23" s="641"/>
      <c r="E23" s="641"/>
      <c r="F23" s="637"/>
      <c r="G23" s="647"/>
    </row>
    <row r="24" spans="1:7" ht="15" customHeight="1" thickBot="1">
      <c r="A24" s="226"/>
      <c r="B24" s="642"/>
      <c r="C24" s="642"/>
      <c r="D24" s="642"/>
      <c r="E24" s="642"/>
      <c r="F24" s="638"/>
      <c r="G24" s="648"/>
    </row>
    <row r="25" spans="1:7" ht="15" customHeight="1">
      <c r="A25" s="230" t="s">
        <v>240</v>
      </c>
      <c r="B25" s="640" t="s">
        <v>648</v>
      </c>
      <c r="C25" s="640" t="s">
        <v>500</v>
      </c>
      <c r="D25" s="640" t="s">
        <v>72</v>
      </c>
      <c r="E25" s="640"/>
      <c r="F25" s="639"/>
      <c r="G25" s="646"/>
    </row>
    <row r="26" spans="1:7" ht="15" customHeight="1">
      <c r="A26" s="234" t="s">
        <v>225</v>
      </c>
      <c r="B26" s="641"/>
      <c r="C26" s="641"/>
      <c r="D26" s="641"/>
      <c r="E26" s="641"/>
      <c r="F26" s="637"/>
      <c r="G26" s="647"/>
    </row>
    <row r="27" spans="1:7" ht="15" customHeight="1">
      <c r="A27" s="232" t="s">
        <v>226</v>
      </c>
      <c r="B27" s="641"/>
      <c r="C27" s="641"/>
      <c r="D27" s="641"/>
      <c r="E27" s="641"/>
      <c r="F27" s="637"/>
      <c r="G27" s="647"/>
    </row>
    <row r="28" spans="1:7" ht="15" customHeight="1" thickBot="1">
      <c r="A28" s="226"/>
      <c r="B28" s="642"/>
      <c r="C28" s="642"/>
      <c r="D28" s="642"/>
      <c r="E28" s="642"/>
      <c r="F28" s="638"/>
      <c r="G28" s="648"/>
    </row>
    <row r="29" spans="1:7" ht="15" customHeight="1">
      <c r="A29" s="230" t="s">
        <v>240</v>
      </c>
      <c r="B29" s="640" t="s">
        <v>649</v>
      </c>
      <c r="C29" s="640" t="s">
        <v>71</v>
      </c>
      <c r="D29" s="640" t="s">
        <v>81</v>
      </c>
      <c r="E29" s="640"/>
      <c r="F29" s="639"/>
      <c r="G29" s="646"/>
    </row>
    <row r="30" spans="1:7" ht="15" customHeight="1">
      <c r="A30" s="234" t="s">
        <v>227</v>
      </c>
      <c r="B30" s="641"/>
      <c r="C30" s="641"/>
      <c r="D30" s="641"/>
      <c r="E30" s="641"/>
      <c r="F30" s="637"/>
      <c r="G30" s="647"/>
    </row>
    <row r="31" spans="1:7" ht="15" customHeight="1">
      <c r="A31" s="643" t="s">
        <v>228</v>
      </c>
      <c r="B31" s="641"/>
      <c r="C31" s="641"/>
      <c r="D31" s="641"/>
      <c r="E31" s="641"/>
      <c r="F31" s="637"/>
      <c r="G31" s="647"/>
    </row>
    <row r="32" spans="1:7" ht="15" customHeight="1" thickBot="1">
      <c r="A32" s="643"/>
      <c r="B32" s="642"/>
      <c r="C32" s="642"/>
      <c r="D32" s="642"/>
      <c r="E32" s="642"/>
      <c r="F32" s="638"/>
      <c r="G32" s="648"/>
    </row>
    <row r="33" spans="1:7">
      <c r="A33" s="649" t="s">
        <v>229</v>
      </c>
      <c r="B33" s="650"/>
      <c r="C33" s="650"/>
      <c r="D33" s="650"/>
      <c r="E33" s="650"/>
      <c r="F33" s="650"/>
      <c r="G33" s="651"/>
    </row>
    <row r="34" spans="1:7">
      <c r="A34" s="652"/>
      <c r="B34" s="653"/>
      <c r="C34" s="653"/>
      <c r="D34" s="653"/>
      <c r="E34" s="653"/>
      <c r="F34" s="653"/>
      <c r="G34" s="654"/>
    </row>
    <row r="35" spans="1:7">
      <c r="A35" s="652"/>
      <c r="B35" s="653"/>
      <c r="C35" s="653"/>
      <c r="D35" s="653"/>
      <c r="E35" s="653"/>
      <c r="F35" s="653"/>
      <c r="G35" s="654"/>
    </row>
    <row r="36" spans="1:7" ht="13.5" thickBot="1">
      <c r="A36" s="655"/>
      <c r="B36" s="656"/>
      <c r="C36" s="656"/>
      <c r="D36" s="656"/>
      <c r="E36" s="656"/>
      <c r="F36" s="656"/>
      <c r="G36" s="657"/>
    </row>
  </sheetData>
  <mergeCells count="46">
    <mergeCell ref="C1:D1"/>
    <mergeCell ref="A33:G36"/>
    <mergeCell ref="F21:F24"/>
    <mergeCell ref="F25:F28"/>
    <mergeCell ref="F29:F32"/>
    <mergeCell ref="G21:G24"/>
    <mergeCell ref="G25:G28"/>
    <mergeCell ref="G29:G32"/>
    <mergeCell ref="D29:D32"/>
    <mergeCell ref="E29:E32"/>
    <mergeCell ref="G5:G8"/>
    <mergeCell ref="G9:G12"/>
    <mergeCell ref="G13:G16"/>
    <mergeCell ref="G17:G20"/>
    <mergeCell ref="F5:F8"/>
    <mergeCell ref="F9:F12"/>
    <mergeCell ref="F13:F16"/>
    <mergeCell ref="F17:F20"/>
    <mergeCell ref="E25:E28"/>
    <mergeCell ref="E21:E24"/>
    <mergeCell ref="E17:E20"/>
    <mergeCell ref="D25:D28"/>
    <mergeCell ref="B17:B20"/>
    <mergeCell ref="B21:B24"/>
    <mergeCell ref="C17:C20"/>
    <mergeCell ref="D21:D24"/>
    <mergeCell ref="A31:A32"/>
    <mergeCell ref="D9:D12"/>
    <mergeCell ref="D13:D16"/>
    <mergeCell ref="D17:D20"/>
    <mergeCell ref="B29:B32"/>
    <mergeCell ref="B25:B28"/>
    <mergeCell ref="B9:B12"/>
    <mergeCell ref="C25:C28"/>
    <mergeCell ref="C29:C32"/>
    <mergeCell ref="C21:C24"/>
    <mergeCell ref="F2:G4"/>
    <mergeCell ref="B5:B8"/>
    <mergeCell ref="C5:C8"/>
    <mergeCell ref="C13:C16"/>
    <mergeCell ref="C9:C12"/>
    <mergeCell ref="E5:E8"/>
    <mergeCell ref="E9:E12"/>
    <mergeCell ref="E13:E16"/>
    <mergeCell ref="D5:D8"/>
    <mergeCell ref="B13:B16"/>
  </mergeCells>
  <phoneticPr fontId="3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6</xdr:col>
                    <xdr:colOff>104775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6</xdr:col>
                    <xdr:colOff>104775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6</xdr:col>
                    <xdr:colOff>104775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6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6</xdr:col>
                    <xdr:colOff>104775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6</xdr:col>
                    <xdr:colOff>104775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workbookViewId="0">
      <selection activeCell="O44" sqref="O44"/>
    </sheetView>
  </sheetViews>
  <sheetFormatPr baseColWidth="10" defaultColWidth="10" defaultRowHeight="12.75"/>
  <cols>
    <col min="1" max="1" width="4.625" style="245" customWidth="1"/>
    <col min="2" max="2" width="3.625" style="245" customWidth="1"/>
    <col min="3" max="3" width="5.625" style="245" customWidth="1"/>
    <col min="4" max="4" width="5.375" style="245" customWidth="1"/>
    <col min="5" max="5" width="5.75" style="245" bestFit="1" customWidth="1"/>
    <col min="6" max="6" width="5.625" style="245" customWidth="1"/>
    <col min="7" max="7" width="5.25" style="245" customWidth="1"/>
    <col min="8" max="8" width="5.75" style="245" customWidth="1"/>
    <col min="9" max="9" width="5.25" style="245" customWidth="1"/>
    <col min="10" max="10" width="6.125" style="245" bestFit="1" customWidth="1"/>
    <col min="11" max="11" width="5.25" style="245" customWidth="1"/>
    <col min="12" max="12" width="6.625" style="245" customWidth="1"/>
    <col min="13" max="13" width="7.625" style="245" customWidth="1"/>
    <col min="14" max="16384" width="10" style="245"/>
  </cols>
  <sheetData>
    <row r="1" spans="1:14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4">
      <c r="A2" s="244"/>
      <c r="B2" s="246" t="s">
        <v>121</v>
      </c>
      <c r="C2" s="247"/>
      <c r="D2" s="247"/>
      <c r="E2" s="247"/>
      <c r="F2" s="247"/>
      <c r="G2" s="247"/>
      <c r="H2" s="247"/>
      <c r="I2" s="247"/>
      <c r="J2" s="248" t="s">
        <v>127</v>
      </c>
      <c r="K2" s="247"/>
      <c r="L2" s="247"/>
      <c r="M2" s="249"/>
      <c r="N2" s="250"/>
    </row>
    <row r="3" spans="1:14">
      <c r="A3" s="244"/>
      <c r="B3" s="251" t="s">
        <v>513</v>
      </c>
      <c r="C3" s="247"/>
      <c r="D3" s="247"/>
      <c r="E3" s="247"/>
      <c r="F3" s="247"/>
      <c r="G3" s="247"/>
      <c r="H3" s="247"/>
      <c r="I3" s="247"/>
      <c r="J3" s="252" t="s">
        <v>514</v>
      </c>
      <c r="K3" s="247"/>
      <c r="L3" s="247"/>
      <c r="M3" s="249"/>
      <c r="N3" s="250"/>
    </row>
    <row r="4" spans="1:14">
      <c r="A4" s="244"/>
      <c r="B4" s="253" t="s">
        <v>352</v>
      </c>
      <c r="C4" s="247"/>
      <c r="D4" s="658">
        <v>39994</v>
      </c>
      <c r="E4" s="659"/>
      <c r="F4" s="659"/>
      <c r="G4" s="252" t="s">
        <v>128</v>
      </c>
      <c r="H4" s="247"/>
      <c r="I4" s="247"/>
      <c r="J4" s="254"/>
      <c r="K4" s="254"/>
      <c r="L4" s="247"/>
      <c r="M4" s="249"/>
      <c r="N4" s="250"/>
    </row>
    <row r="5" spans="1:14" s="259" customFormat="1" ht="15">
      <c r="A5" s="255"/>
      <c r="B5" s="256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7"/>
      <c r="N5" s="258"/>
    </row>
    <row r="6" spans="1:14" ht="36.75">
      <c r="A6" s="244"/>
      <c r="B6" s="260" t="s">
        <v>515</v>
      </c>
      <c r="C6" s="261" t="s">
        <v>516</v>
      </c>
      <c r="D6" s="262" t="s">
        <v>524</v>
      </c>
      <c r="E6" s="263" t="s">
        <v>517</v>
      </c>
      <c r="F6" s="262" t="s">
        <v>525</v>
      </c>
      <c r="G6" s="263" t="s">
        <v>517</v>
      </c>
      <c r="H6" s="262" t="s">
        <v>526</v>
      </c>
      <c r="I6" s="263" t="s">
        <v>517</v>
      </c>
      <c r="J6" s="264" t="s">
        <v>518</v>
      </c>
      <c r="K6" s="263" t="s">
        <v>517</v>
      </c>
      <c r="L6" s="265" t="s">
        <v>519</v>
      </c>
      <c r="M6" s="265" t="s">
        <v>520</v>
      </c>
      <c r="N6" s="250"/>
    </row>
    <row r="7" spans="1:14">
      <c r="A7" s="244"/>
      <c r="B7" s="266">
        <v>1</v>
      </c>
      <c r="C7" s="267">
        <v>0.2</v>
      </c>
      <c r="D7" s="268">
        <v>12</v>
      </c>
      <c r="E7" s="269">
        <f t="shared" ref="E7:E26" si="0">SUM(C7*D7)</f>
        <v>2.4000000000000004</v>
      </c>
      <c r="F7" s="268">
        <v>8</v>
      </c>
      <c r="G7" s="270">
        <f t="shared" ref="G7:G26" si="1">SUM(C7*F7)</f>
        <v>1.6</v>
      </c>
      <c r="H7" s="268">
        <v>1</v>
      </c>
      <c r="I7" s="271">
        <f t="shared" ref="I7:I26" si="2">SUM(C7*H7)</f>
        <v>0.2</v>
      </c>
      <c r="J7" s="268"/>
      <c r="K7" s="271">
        <f t="shared" ref="K7:K26" si="3">SUM(C7*J7)</f>
        <v>0</v>
      </c>
      <c r="L7" s="272">
        <f t="shared" ref="L7:L26" si="4">SUM(D7+F7+H7+J7)</f>
        <v>21</v>
      </c>
      <c r="M7" s="273">
        <f t="shared" ref="M7:M26" si="5">SUM(E7+G7+I7+K7)</f>
        <v>4.2</v>
      </c>
      <c r="N7" s="250"/>
    </row>
    <row r="8" spans="1:14">
      <c r="A8" s="244"/>
      <c r="B8" s="266">
        <v>2</v>
      </c>
      <c r="C8" s="267">
        <v>0.3</v>
      </c>
      <c r="D8" s="268">
        <v>29</v>
      </c>
      <c r="E8" s="269">
        <f t="shared" si="0"/>
        <v>8.6999999999999993</v>
      </c>
      <c r="F8" s="268"/>
      <c r="G8" s="270">
        <f t="shared" si="1"/>
        <v>0</v>
      </c>
      <c r="H8" s="268"/>
      <c r="I8" s="271">
        <f t="shared" si="2"/>
        <v>0</v>
      </c>
      <c r="J8" s="268"/>
      <c r="K8" s="271">
        <f t="shared" si="3"/>
        <v>0</v>
      </c>
      <c r="L8" s="272">
        <f t="shared" si="4"/>
        <v>29</v>
      </c>
      <c r="M8" s="273">
        <f t="shared" si="5"/>
        <v>8.6999999999999993</v>
      </c>
      <c r="N8" s="250"/>
    </row>
    <row r="9" spans="1:14">
      <c r="A9" s="244"/>
      <c r="B9" s="266">
        <v>3</v>
      </c>
      <c r="C9" s="267">
        <v>0.5</v>
      </c>
      <c r="D9" s="268">
        <v>34</v>
      </c>
      <c r="E9" s="269">
        <f t="shared" si="0"/>
        <v>17</v>
      </c>
      <c r="F9" s="268">
        <v>2</v>
      </c>
      <c r="G9" s="270">
        <f t="shared" si="1"/>
        <v>1</v>
      </c>
      <c r="H9" s="268"/>
      <c r="I9" s="271">
        <f t="shared" si="2"/>
        <v>0</v>
      </c>
      <c r="J9" s="268"/>
      <c r="K9" s="271">
        <f t="shared" si="3"/>
        <v>0</v>
      </c>
      <c r="L9" s="272">
        <f t="shared" si="4"/>
        <v>36</v>
      </c>
      <c r="M9" s="273">
        <f t="shared" si="5"/>
        <v>18</v>
      </c>
      <c r="N9" s="250"/>
    </row>
    <row r="10" spans="1:14">
      <c r="A10" s="244"/>
      <c r="B10" s="266">
        <v>4</v>
      </c>
      <c r="C10" s="267">
        <v>0.7</v>
      </c>
      <c r="D10" s="268">
        <v>40</v>
      </c>
      <c r="E10" s="269">
        <f t="shared" si="0"/>
        <v>28</v>
      </c>
      <c r="F10" s="268">
        <v>6</v>
      </c>
      <c r="G10" s="270">
        <f t="shared" si="1"/>
        <v>4.1999999999999993</v>
      </c>
      <c r="H10" s="268"/>
      <c r="I10" s="271">
        <f t="shared" si="2"/>
        <v>0</v>
      </c>
      <c r="J10" s="268"/>
      <c r="K10" s="271">
        <f t="shared" si="3"/>
        <v>0</v>
      </c>
      <c r="L10" s="272">
        <f t="shared" si="4"/>
        <v>46</v>
      </c>
      <c r="M10" s="273">
        <f t="shared" si="5"/>
        <v>32.200000000000003</v>
      </c>
      <c r="N10" s="250"/>
    </row>
    <row r="11" spans="1:14">
      <c r="A11" s="244"/>
      <c r="B11" s="266">
        <v>5</v>
      </c>
      <c r="C11" s="267">
        <v>0.9</v>
      </c>
      <c r="D11" s="268">
        <v>38</v>
      </c>
      <c r="E11" s="269">
        <f t="shared" si="0"/>
        <v>34.200000000000003</v>
      </c>
      <c r="F11" s="268">
        <v>4</v>
      </c>
      <c r="G11" s="270">
        <f t="shared" si="1"/>
        <v>3.6</v>
      </c>
      <c r="H11" s="268"/>
      <c r="I11" s="271">
        <f t="shared" si="2"/>
        <v>0</v>
      </c>
      <c r="J11" s="268"/>
      <c r="K11" s="271">
        <f t="shared" si="3"/>
        <v>0</v>
      </c>
      <c r="L11" s="272">
        <f t="shared" si="4"/>
        <v>42</v>
      </c>
      <c r="M11" s="273">
        <f t="shared" si="5"/>
        <v>37.800000000000004</v>
      </c>
      <c r="N11" s="250"/>
    </row>
    <row r="12" spans="1:14">
      <c r="A12" s="244"/>
      <c r="B12" s="266">
        <v>6</v>
      </c>
      <c r="C12" s="267">
        <v>1.2</v>
      </c>
      <c r="D12" s="268">
        <v>37</v>
      </c>
      <c r="E12" s="269">
        <f t="shared" si="0"/>
        <v>44.4</v>
      </c>
      <c r="F12" s="268">
        <v>2</v>
      </c>
      <c r="G12" s="270">
        <f t="shared" si="1"/>
        <v>2.4</v>
      </c>
      <c r="H12" s="268"/>
      <c r="I12" s="271">
        <f t="shared" si="2"/>
        <v>0</v>
      </c>
      <c r="J12" s="268"/>
      <c r="K12" s="271">
        <f t="shared" si="3"/>
        <v>0</v>
      </c>
      <c r="L12" s="272">
        <f t="shared" si="4"/>
        <v>39</v>
      </c>
      <c r="M12" s="273">
        <f t="shared" si="5"/>
        <v>46.8</v>
      </c>
      <c r="N12" s="250"/>
    </row>
    <row r="13" spans="1:14">
      <c r="A13" s="244"/>
      <c r="B13" s="266">
        <v>7</v>
      </c>
      <c r="C13" s="267">
        <v>1.5</v>
      </c>
      <c r="D13" s="268">
        <v>31</v>
      </c>
      <c r="E13" s="269">
        <f t="shared" si="0"/>
        <v>46.5</v>
      </c>
      <c r="F13" s="268">
        <v>2</v>
      </c>
      <c r="G13" s="270">
        <f t="shared" si="1"/>
        <v>3</v>
      </c>
      <c r="H13" s="268"/>
      <c r="I13" s="271">
        <f t="shared" si="2"/>
        <v>0</v>
      </c>
      <c r="J13" s="268"/>
      <c r="K13" s="271">
        <f t="shared" si="3"/>
        <v>0</v>
      </c>
      <c r="L13" s="272">
        <f t="shared" si="4"/>
        <v>33</v>
      </c>
      <c r="M13" s="273">
        <f t="shared" si="5"/>
        <v>49.5</v>
      </c>
      <c r="N13" s="250"/>
    </row>
    <row r="14" spans="1:14">
      <c r="A14" s="244"/>
      <c r="B14" s="266">
        <v>8</v>
      </c>
      <c r="C14" s="267">
        <v>1.9</v>
      </c>
      <c r="D14" s="268">
        <v>23</v>
      </c>
      <c r="E14" s="269">
        <f t="shared" si="0"/>
        <v>43.699999999999996</v>
      </c>
      <c r="F14" s="268"/>
      <c r="G14" s="270">
        <f t="shared" si="1"/>
        <v>0</v>
      </c>
      <c r="H14" s="268"/>
      <c r="I14" s="271">
        <f t="shared" si="2"/>
        <v>0</v>
      </c>
      <c r="J14" s="268"/>
      <c r="K14" s="271">
        <f t="shared" si="3"/>
        <v>0</v>
      </c>
      <c r="L14" s="272">
        <f t="shared" si="4"/>
        <v>23</v>
      </c>
      <c r="M14" s="273">
        <f t="shared" si="5"/>
        <v>43.699999999999996</v>
      </c>
      <c r="N14" s="250"/>
    </row>
    <row r="15" spans="1:14">
      <c r="A15" s="244"/>
      <c r="B15" s="266">
        <v>9</v>
      </c>
      <c r="C15" s="267">
        <v>2.2999999999999998</v>
      </c>
      <c r="D15" s="268">
        <v>21</v>
      </c>
      <c r="E15" s="269">
        <f t="shared" si="0"/>
        <v>48.3</v>
      </c>
      <c r="F15" s="268"/>
      <c r="G15" s="270">
        <f t="shared" si="1"/>
        <v>0</v>
      </c>
      <c r="H15" s="268"/>
      <c r="I15" s="271">
        <f t="shared" si="2"/>
        <v>0</v>
      </c>
      <c r="J15" s="268"/>
      <c r="K15" s="271">
        <f t="shared" si="3"/>
        <v>0</v>
      </c>
      <c r="L15" s="272">
        <f t="shared" si="4"/>
        <v>21</v>
      </c>
      <c r="M15" s="273">
        <f t="shared" si="5"/>
        <v>48.3</v>
      </c>
      <c r="N15" s="250"/>
    </row>
    <row r="16" spans="1:14">
      <c r="A16" s="244"/>
      <c r="B16" s="266">
        <v>10</v>
      </c>
      <c r="C16" s="267">
        <v>2.75</v>
      </c>
      <c r="D16" s="268">
        <v>15</v>
      </c>
      <c r="E16" s="269">
        <f t="shared" si="0"/>
        <v>41.25</v>
      </c>
      <c r="F16" s="268"/>
      <c r="G16" s="270">
        <f t="shared" si="1"/>
        <v>0</v>
      </c>
      <c r="H16" s="268"/>
      <c r="I16" s="271">
        <f t="shared" si="2"/>
        <v>0</v>
      </c>
      <c r="J16" s="268"/>
      <c r="K16" s="271">
        <f t="shared" si="3"/>
        <v>0</v>
      </c>
      <c r="L16" s="272">
        <f t="shared" si="4"/>
        <v>15</v>
      </c>
      <c r="M16" s="273">
        <f t="shared" si="5"/>
        <v>41.25</v>
      </c>
      <c r="N16" s="250"/>
    </row>
    <row r="17" spans="1:14">
      <c r="A17" s="244"/>
      <c r="B17" s="266">
        <v>11</v>
      </c>
      <c r="C17" s="267">
        <v>3.25</v>
      </c>
      <c r="D17" s="268">
        <v>6</v>
      </c>
      <c r="E17" s="269">
        <f t="shared" si="0"/>
        <v>19.5</v>
      </c>
      <c r="F17" s="268"/>
      <c r="G17" s="270">
        <f t="shared" si="1"/>
        <v>0</v>
      </c>
      <c r="H17" s="268"/>
      <c r="I17" s="271">
        <f t="shared" si="2"/>
        <v>0</v>
      </c>
      <c r="J17" s="268"/>
      <c r="K17" s="271">
        <f t="shared" si="3"/>
        <v>0</v>
      </c>
      <c r="L17" s="272">
        <f t="shared" si="4"/>
        <v>6</v>
      </c>
      <c r="M17" s="273">
        <f t="shared" si="5"/>
        <v>19.5</v>
      </c>
      <c r="N17" s="250"/>
    </row>
    <row r="18" spans="1:14">
      <c r="A18" s="244"/>
      <c r="B18" s="266">
        <v>12</v>
      </c>
      <c r="C18" s="267">
        <v>3.75</v>
      </c>
      <c r="D18" s="268">
        <v>2</v>
      </c>
      <c r="E18" s="269">
        <f t="shared" si="0"/>
        <v>7.5</v>
      </c>
      <c r="F18" s="268"/>
      <c r="G18" s="270">
        <f t="shared" si="1"/>
        <v>0</v>
      </c>
      <c r="H18" s="268"/>
      <c r="I18" s="271">
        <f t="shared" si="2"/>
        <v>0</v>
      </c>
      <c r="J18" s="268"/>
      <c r="K18" s="271">
        <f t="shared" si="3"/>
        <v>0</v>
      </c>
      <c r="L18" s="272">
        <f t="shared" si="4"/>
        <v>2</v>
      </c>
      <c r="M18" s="273">
        <f t="shared" si="5"/>
        <v>7.5</v>
      </c>
      <c r="N18" s="250"/>
    </row>
    <row r="19" spans="1:14">
      <c r="A19" s="244"/>
      <c r="B19" s="266">
        <v>13</v>
      </c>
      <c r="C19" s="267">
        <v>4.25</v>
      </c>
      <c r="D19" s="268">
        <v>1</v>
      </c>
      <c r="E19" s="269">
        <f t="shared" si="0"/>
        <v>4.25</v>
      </c>
      <c r="F19" s="268"/>
      <c r="G19" s="270">
        <f t="shared" si="1"/>
        <v>0</v>
      </c>
      <c r="H19" s="268"/>
      <c r="I19" s="271">
        <f t="shared" si="2"/>
        <v>0</v>
      </c>
      <c r="J19" s="268"/>
      <c r="K19" s="271">
        <f t="shared" si="3"/>
        <v>0</v>
      </c>
      <c r="L19" s="272">
        <f t="shared" si="4"/>
        <v>1</v>
      </c>
      <c r="M19" s="273">
        <f t="shared" si="5"/>
        <v>4.25</v>
      </c>
      <c r="N19" s="250"/>
    </row>
    <row r="20" spans="1:14">
      <c r="A20" s="244"/>
      <c r="B20" s="266">
        <v>14</v>
      </c>
      <c r="C20" s="267">
        <v>4.75</v>
      </c>
      <c r="D20" s="268"/>
      <c r="E20" s="269">
        <f t="shared" si="0"/>
        <v>0</v>
      </c>
      <c r="F20" s="268"/>
      <c r="G20" s="270">
        <f t="shared" si="1"/>
        <v>0</v>
      </c>
      <c r="H20" s="268"/>
      <c r="I20" s="271">
        <f t="shared" si="2"/>
        <v>0</v>
      </c>
      <c r="J20" s="268"/>
      <c r="K20" s="271">
        <f t="shared" si="3"/>
        <v>0</v>
      </c>
      <c r="L20" s="272">
        <f t="shared" si="4"/>
        <v>0</v>
      </c>
      <c r="M20" s="273">
        <f t="shared" si="5"/>
        <v>0</v>
      </c>
      <c r="N20" s="250"/>
    </row>
    <row r="21" spans="1:14">
      <c r="A21" s="244"/>
      <c r="B21" s="266">
        <v>15</v>
      </c>
      <c r="C21" s="267">
        <v>5.25</v>
      </c>
      <c r="D21" s="268"/>
      <c r="E21" s="269">
        <f t="shared" si="0"/>
        <v>0</v>
      </c>
      <c r="F21" s="268"/>
      <c r="G21" s="270">
        <f t="shared" si="1"/>
        <v>0</v>
      </c>
      <c r="H21" s="268"/>
      <c r="I21" s="271">
        <f t="shared" si="2"/>
        <v>0</v>
      </c>
      <c r="J21" s="268"/>
      <c r="K21" s="271">
        <f t="shared" si="3"/>
        <v>0</v>
      </c>
      <c r="L21" s="272">
        <f t="shared" si="4"/>
        <v>0</v>
      </c>
      <c r="M21" s="273">
        <f t="shared" si="5"/>
        <v>0</v>
      </c>
      <c r="N21" s="250"/>
    </row>
    <row r="22" spans="1:14">
      <c r="A22" s="244"/>
      <c r="B22" s="266">
        <v>16</v>
      </c>
      <c r="C22" s="267">
        <v>5.8</v>
      </c>
      <c r="D22" s="268"/>
      <c r="E22" s="269">
        <f t="shared" si="0"/>
        <v>0</v>
      </c>
      <c r="F22" s="268"/>
      <c r="G22" s="270">
        <f t="shared" si="1"/>
        <v>0</v>
      </c>
      <c r="H22" s="268"/>
      <c r="I22" s="271">
        <f t="shared" si="2"/>
        <v>0</v>
      </c>
      <c r="J22" s="268"/>
      <c r="K22" s="271">
        <f t="shared" si="3"/>
        <v>0</v>
      </c>
      <c r="L22" s="272">
        <f t="shared" si="4"/>
        <v>0</v>
      </c>
      <c r="M22" s="273">
        <f t="shared" si="5"/>
        <v>0</v>
      </c>
      <c r="N22" s="250"/>
    </row>
    <row r="23" spans="1:14">
      <c r="A23" s="244"/>
      <c r="B23" s="266">
        <v>17</v>
      </c>
      <c r="C23" s="267">
        <v>6.4</v>
      </c>
      <c r="D23" s="268"/>
      <c r="E23" s="269">
        <f t="shared" si="0"/>
        <v>0</v>
      </c>
      <c r="F23" s="268"/>
      <c r="G23" s="270">
        <f t="shared" si="1"/>
        <v>0</v>
      </c>
      <c r="H23" s="268"/>
      <c r="I23" s="271">
        <f t="shared" si="2"/>
        <v>0</v>
      </c>
      <c r="J23" s="268"/>
      <c r="K23" s="271">
        <f t="shared" si="3"/>
        <v>0</v>
      </c>
      <c r="L23" s="272">
        <f t="shared" si="4"/>
        <v>0</v>
      </c>
      <c r="M23" s="273">
        <f t="shared" si="5"/>
        <v>0</v>
      </c>
      <c r="N23" s="250"/>
    </row>
    <row r="24" spans="1:14">
      <c r="A24" s="244"/>
      <c r="B24" s="266">
        <v>18</v>
      </c>
      <c r="C24" s="267">
        <v>7</v>
      </c>
      <c r="D24" s="268"/>
      <c r="E24" s="269">
        <f t="shared" si="0"/>
        <v>0</v>
      </c>
      <c r="F24" s="268"/>
      <c r="G24" s="270">
        <f t="shared" si="1"/>
        <v>0</v>
      </c>
      <c r="H24" s="268"/>
      <c r="I24" s="271">
        <f t="shared" si="2"/>
        <v>0</v>
      </c>
      <c r="J24" s="268"/>
      <c r="K24" s="271">
        <f t="shared" si="3"/>
        <v>0</v>
      </c>
      <c r="L24" s="272">
        <f t="shared" si="4"/>
        <v>0</v>
      </c>
      <c r="M24" s="273">
        <f t="shared" si="5"/>
        <v>0</v>
      </c>
      <c r="N24" s="250"/>
    </row>
    <row r="25" spans="1:14">
      <c r="A25" s="244"/>
      <c r="B25" s="266">
        <v>19</v>
      </c>
      <c r="C25" s="267">
        <v>7.6</v>
      </c>
      <c r="D25" s="268"/>
      <c r="E25" s="269">
        <f t="shared" si="0"/>
        <v>0</v>
      </c>
      <c r="F25" s="268"/>
      <c r="G25" s="270">
        <f t="shared" si="1"/>
        <v>0</v>
      </c>
      <c r="H25" s="268"/>
      <c r="I25" s="271">
        <f t="shared" si="2"/>
        <v>0</v>
      </c>
      <c r="J25" s="268"/>
      <c r="K25" s="271">
        <f t="shared" si="3"/>
        <v>0</v>
      </c>
      <c r="L25" s="272">
        <f t="shared" si="4"/>
        <v>0</v>
      </c>
      <c r="M25" s="273">
        <f t="shared" si="5"/>
        <v>0</v>
      </c>
      <c r="N25" s="250"/>
    </row>
    <row r="26" spans="1:14">
      <c r="A26" s="244"/>
      <c r="B26" s="266">
        <v>20</v>
      </c>
      <c r="C26" s="267">
        <v>8.3000000000000007</v>
      </c>
      <c r="D26" s="268"/>
      <c r="E26" s="269">
        <f t="shared" si="0"/>
        <v>0</v>
      </c>
      <c r="F26" s="268"/>
      <c r="G26" s="270">
        <f t="shared" si="1"/>
        <v>0</v>
      </c>
      <c r="H26" s="268"/>
      <c r="I26" s="271">
        <f t="shared" si="2"/>
        <v>0</v>
      </c>
      <c r="J26" s="268"/>
      <c r="K26" s="271">
        <f t="shared" si="3"/>
        <v>0</v>
      </c>
      <c r="L26" s="272">
        <f t="shared" si="4"/>
        <v>0</v>
      </c>
      <c r="M26" s="273">
        <f t="shared" si="5"/>
        <v>0</v>
      </c>
      <c r="N26" s="250"/>
    </row>
    <row r="27" spans="1:14">
      <c r="A27" s="244"/>
      <c r="B27" s="274"/>
      <c r="C27" s="275"/>
      <c r="D27" s="268"/>
      <c r="E27" s="269"/>
      <c r="F27" s="268"/>
      <c r="G27" s="270"/>
      <c r="H27" s="268"/>
      <c r="I27" s="271"/>
      <c r="J27" s="268"/>
      <c r="K27" s="271"/>
      <c r="L27" s="276"/>
      <c r="M27" s="277"/>
      <c r="N27" s="250"/>
    </row>
    <row r="28" spans="1:14">
      <c r="A28" s="244"/>
      <c r="B28" s="274" t="s">
        <v>521</v>
      </c>
      <c r="C28" s="278"/>
      <c r="D28" s="279">
        <f>SUM(D7:D26)</f>
        <v>289</v>
      </c>
      <c r="E28" s="280">
        <f>SUM(E6:E26)</f>
        <v>345.7</v>
      </c>
      <c r="F28" s="281">
        <f>SUM(F7:F26)</f>
        <v>24</v>
      </c>
      <c r="G28" s="282">
        <f>SUM(G6:G26)</f>
        <v>15.799999999999999</v>
      </c>
      <c r="H28" s="281">
        <f>SUM(H7:H26)</f>
        <v>1</v>
      </c>
      <c r="I28" s="283">
        <f>SUM(I6:I26)</f>
        <v>0.2</v>
      </c>
      <c r="J28" s="281">
        <f>SUM(J7:J26)</f>
        <v>0</v>
      </c>
      <c r="K28" s="283">
        <f>SUM(K6:K26)</f>
        <v>0</v>
      </c>
      <c r="L28" s="284">
        <f>SUM(D28+F28+H28+J28)</f>
        <v>314</v>
      </c>
      <c r="M28" s="285">
        <f>SUM(E28+G28+I28+K28)</f>
        <v>361.7</v>
      </c>
      <c r="N28" s="250"/>
    </row>
    <row r="29" spans="1:14">
      <c r="A29" s="244"/>
      <c r="B29" s="244"/>
      <c r="C29" s="244"/>
      <c r="D29" s="286"/>
      <c r="E29" s="267"/>
      <c r="F29" s="286"/>
      <c r="G29" s="271"/>
      <c r="H29" s="271"/>
      <c r="I29" s="271"/>
      <c r="J29" s="286"/>
      <c r="K29" s="271"/>
      <c r="L29" s="286"/>
      <c r="M29" s="287"/>
      <c r="N29" s="250"/>
    </row>
    <row r="30" spans="1:14">
      <c r="A30" s="244"/>
      <c r="B30" s="244" t="s">
        <v>522</v>
      </c>
      <c r="C30" s="244"/>
      <c r="D30" s="288">
        <f>D28/$L$28</f>
        <v>0.92038216560509556</v>
      </c>
      <c r="E30" s="267"/>
      <c r="F30" s="288">
        <f>F28/$L$28</f>
        <v>7.6433121019108277E-2</v>
      </c>
      <c r="G30" s="271"/>
      <c r="H30" s="288">
        <f>H28/$L$28</f>
        <v>3.1847133757961785E-3</v>
      </c>
      <c r="I30" s="271"/>
      <c r="J30" s="288">
        <f>J28/$L$28</f>
        <v>0</v>
      </c>
      <c r="K30" s="271"/>
      <c r="L30" s="288">
        <f>L28/$L$28</f>
        <v>1</v>
      </c>
      <c r="M30" s="287"/>
      <c r="N30" s="250"/>
    </row>
    <row r="31" spans="1:14">
      <c r="A31" s="244"/>
      <c r="B31" s="244"/>
      <c r="C31" s="244"/>
      <c r="D31" s="286"/>
      <c r="E31" s="267"/>
      <c r="F31" s="286"/>
      <c r="G31" s="271"/>
      <c r="H31" s="271"/>
      <c r="I31" s="271"/>
      <c r="J31" s="286"/>
      <c r="K31" s="271"/>
      <c r="L31" s="286"/>
      <c r="M31" s="287"/>
      <c r="N31" s="250"/>
    </row>
    <row r="32" spans="1:14">
      <c r="A32" s="244"/>
      <c r="B32" s="244" t="s">
        <v>523</v>
      </c>
      <c r="C32" s="244"/>
      <c r="D32" s="288"/>
      <c r="E32" s="267">
        <f>M28/L28</f>
        <v>1.1519108280254777</v>
      </c>
      <c r="F32" s="288"/>
      <c r="G32" s="271"/>
      <c r="H32" s="271"/>
      <c r="I32" s="271"/>
      <c r="J32" s="288"/>
      <c r="K32" s="271"/>
      <c r="L32" s="288"/>
      <c r="M32" s="287"/>
      <c r="N32" s="250"/>
    </row>
    <row r="33" spans="1:14">
      <c r="A33" s="244"/>
      <c r="B33" s="244"/>
      <c r="C33" s="244"/>
      <c r="D33" s="244"/>
      <c r="E33" s="289"/>
      <c r="F33" s="244"/>
      <c r="G33" s="289"/>
      <c r="H33" s="289"/>
      <c r="I33" s="289"/>
      <c r="J33" s="244"/>
      <c r="K33" s="289"/>
      <c r="L33" s="244"/>
      <c r="M33" s="289"/>
      <c r="N33" s="250"/>
    </row>
    <row r="34" spans="1:14">
      <c r="A34" s="244"/>
      <c r="B34" s="290" t="s">
        <v>129</v>
      </c>
      <c r="C34" s="244"/>
      <c r="D34" s="244"/>
      <c r="E34" s="289"/>
      <c r="F34" s="290" t="s">
        <v>131</v>
      </c>
      <c r="G34" s="289"/>
      <c r="H34" s="289"/>
      <c r="I34" s="289"/>
      <c r="J34" s="244"/>
      <c r="K34" s="289"/>
      <c r="L34" s="244"/>
      <c r="M34" s="289"/>
      <c r="N34" s="250"/>
    </row>
    <row r="35" spans="1:14">
      <c r="A35" s="244"/>
      <c r="B35" s="290" t="s">
        <v>130</v>
      </c>
      <c r="C35" s="244"/>
      <c r="D35" s="244"/>
      <c r="E35" s="244"/>
      <c r="F35" s="290" t="s">
        <v>132</v>
      </c>
      <c r="G35" s="244"/>
      <c r="H35" s="244"/>
      <c r="I35" s="244"/>
      <c r="J35" s="244"/>
      <c r="K35" s="244"/>
      <c r="L35" s="244"/>
      <c r="M35" s="244"/>
      <c r="N35" s="250"/>
    </row>
    <row r="36" spans="1:14" s="293" customFormat="1">
      <c r="A36" s="291"/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2"/>
    </row>
    <row r="37" spans="1:14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50"/>
    </row>
    <row r="38" spans="1:14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50"/>
    </row>
    <row r="39" spans="1:14" ht="13.5" customHeight="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50"/>
    </row>
    <row r="40" spans="1:14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50"/>
    </row>
    <row r="41" spans="1:14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50"/>
    </row>
    <row r="42" spans="1:14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50"/>
    </row>
    <row r="43" spans="1:14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50"/>
    </row>
    <row r="44" spans="1:14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50"/>
    </row>
    <row r="45" spans="1:14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50"/>
    </row>
    <row r="46" spans="1:14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50"/>
    </row>
    <row r="47" spans="1:14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50"/>
    </row>
    <row r="48" spans="1:14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50"/>
    </row>
    <row r="49" spans="1:14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50"/>
    </row>
    <row r="50" spans="1:14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50"/>
    </row>
    <row r="51" spans="1:14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50"/>
    </row>
    <row r="52" spans="1:14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50"/>
    </row>
    <row r="53" spans="1:14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50"/>
    </row>
    <row r="54" spans="1:14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</row>
    <row r="55" spans="1:14">
      <c r="A55" s="250"/>
    </row>
    <row r="56" spans="1:14">
      <c r="A56" s="250"/>
    </row>
    <row r="57" spans="1:14">
      <c r="A57" s="250"/>
    </row>
    <row r="58" spans="1:14">
      <c r="A58" s="250"/>
    </row>
    <row r="59" spans="1:14">
      <c r="A59" s="250"/>
    </row>
    <row r="60" spans="1:14">
      <c r="A60" s="250"/>
    </row>
    <row r="61" spans="1:14">
      <c r="A61" s="250"/>
    </row>
    <row r="62" spans="1:14">
      <c r="A62" s="250"/>
    </row>
    <row r="63" spans="1:14">
      <c r="A63" s="250"/>
    </row>
    <row r="64" spans="1:14">
      <c r="A64" s="250"/>
    </row>
    <row r="65" spans="1:1">
      <c r="A65" s="250"/>
    </row>
    <row r="66" spans="1:1">
      <c r="A66" s="250"/>
    </row>
    <row r="67" spans="1:1">
      <c r="A67" s="250"/>
    </row>
    <row r="68" spans="1:1">
      <c r="A68" s="250"/>
    </row>
    <row r="69" spans="1:1">
      <c r="A69" s="250"/>
    </row>
    <row r="70" spans="1:1">
      <c r="A70" s="250"/>
    </row>
    <row r="71" spans="1:1">
      <c r="A71" s="250"/>
    </row>
    <row r="72" spans="1:1">
      <c r="A72" s="250"/>
    </row>
    <row r="73" spans="1:1">
      <c r="A73" s="250"/>
    </row>
    <row r="74" spans="1:1">
      <c r="A74" s="250"/>
    </row>
    <row r="75" spans="1:1">
      <c r="A75" s="250"/>
    </row>
    <row r="76" spans="1:1">
      <c r="A76" s="250"/>
    </row>
    <row r="77" spans="1:1">
      <c r="A77" s="250"/>
    </row>
    <row r="78" spans="1:1">
      <c r="A78" s="250"/>
    </row>
    <row r="79" spans="1:1">
      <c r="A79" s="250"/>
    </row>
    <row r="80" spans="1:1">
      <c r="A80" s="250"/>
    </row>
    <row r="81" spans="1:1">
      <c r="A81" s="250"/>
    </row>
    <row r="82" spans="1:1">
      <c r="A82" s="250"/>
    </row>
    <row r="83" spans="1:1">
      <c r="A83" s="250"/>
    </row>
    <row r="84" spans="1:1">
      <c r="A84" s="250"/>
    </row>
    <row r="85" spans="1:1">
      <c r="A85" s="250"/>
    </row>
    <row r="86" spans="1:1">
      <c r="A86" s="250"/>
    </row>
    <row r="87" spans="1:1">
      <c r="A87" s="250"/>
    </row>
    <row r="88" spans="1:1">
      <c r="A88" s="250"/>
    </row>
    <row r="89" spans="1:1">
      <c r="A89" s="250"/>
    </row>
    <row r="90" spans="1:1">
      <c r="A90" s="250"/>
    </row>
    <row r="91" spans="1:1">
      <c r="A91" s="250"/>
    </row>
    <row r="92" spans="1:1">
      <c r="A92" s="250"/>
    </row>
    <row r="93" spans="1:1">
      <c r="A93" s="250"/>
    </row>
    <row r="94" spans="1:1">
      <c r="A94" s="250"/>
    </row>
    <row r="95" spans="1:1">
      <c r="A95" s="250"/>
    </row>
    <row r="96" spans="1:1">
      <c r="A96" s="250"/>
    </row>
    <row r="97" spans="1:1">
      <c r="A97" s="250"/>
    </row>
    <row r="98" spans="1:1">
      <c r="A98" s="250"/>
    </row>
    <row r="99" spans="1:1">
      <c r="A99" s="250"/>
    </row>
    <row r="100" spans="1:1">
      <c r="A100" s="250"/>
    </row>
    <row r="101" spans="1:1">
      <c r="A101" s="250"/>
    </row>
    <row r="102" spans="1:1">
      <c r="A102" s="250"/>
    </row>
    <row r="103" spans="1:1">
      <c r="A103" s="250"/>
    </row>
    <row r="104" spans="1:1">
      <c r="A104" s="250"/>
    </row>
    <row r="105" spans="1:1">
      <c r="A105" s="250"/>
    </row>
    <row r="106" spans="1:1">
      <c r="A106" s="250"/>
    </row>
    <row r="107" spans="1:1">
      <c r="A107" s="250"/>
    </row>
    <row r="108" spans="1:1">
      <c r="A108" s="250"/>
    </row>
    <row r="109" spans="1:1">
      <c r="A109" s="250"/>
    </row>
    <row r="110" spans="1:1">
      <c r="A110" s="250"/>
    </row>
    <row r="111" spans="1:1">
      <c r="A111" s="250"/>
    </row>
    <row r="112" spans="1:1">
      <c r="A112" s="250"/>
    </row>
    <row r="113" spans="1:1">
      <c r="A113" s="250"/>
    </row>
    <row r="114" spans="1:1">
      <c r="A114" s="250"/>
    </row>
    <row r="115" spans="1:1">
      <c r="A115" s="250"/>
    </row>
    <row r="116" spans="1:1">
      <c r="A116" s="250"/>
    </row>
    <row r="117" spans="1:1">
      <c r="A117" s="250"/>
    </row>
    <row r="118" spans="1:1">
      <c r="A118" s="250"/>
    </row>
    <row r="119" spans="1:1">
      <c r="A119" s="250"/>
    </row>
    <row r="120" spans="1:1">
      <c r="A120" s="250"/>
    </row>
    <row r="121" spans="1:1">
      <c r="A121" s="250"/>
    </row>
    <row r="122" spans="1:1">
      <c r="A122" s="250"/>
    </row>
    <row r="123" spans="1:1">
      <c r="A123" s="250"/>
    </row>
    <row r="124" spans="1:1">
      <c r="A124" s="250"/>
    </row>
    <row r="125" spans="1:1">
      <c r="A125" s="250"/>
    </row>
    <row r="126" spans="1:1">
      <c r="A126" s="250"/>
    </row>
    <row r="127" spans="1:1">
      <c r="A127" s="250"/>
    </row>
    <row r="128" spans="1:1">
      <c r="A128" s="250"/>
    </row>
    <row r="129" spans="1:1">
      <c r="A129" s="250"/>
    </row>
    <row r="130" spans="1:1">
      <c r="A130" s="250"/>
    </row>
    <row r="131" spans="1:1">
      <c r="A131" s="250"/>
    </row>
    <row r="132" spans="1:1">
      <c r="A132" s="250"/>
    </row>
    <row r="133" spans="1:1">
      <c r="A133" s="250"/>
    </row>
    <row r="134" spans="1:1">
      <c r="A134" s="250"/>
    </row>
    <row r="135" spans="1:1">
      <c r="A135" s="250"/>
    </row>
    <row r="136" spans="1:1">
      <c r="A136" s="250"/>
    </row>
    <row r="137" spans="1:1">
      <c r="A137" s="250"/>
    </row>
    <row r="138" spans="1:1">
      <c r="A138" s="250"/>
    </row>
    <row r="139" spans="1:1">
      <c r="A139" s="250"/>
    </row>
    <row r="140" spans="1:1">
      <c r="A140" s="250"/>
    </row>
    <row r="141" spans="1:1">
      <c r="A141" s="250"/>
    </row>
    <row r="142" spans="1:1">
      <c r="A142" s="250"/>
    </row>
    <row r="143" spans="1:1">
      <c r="A143" s="250"/>
    </row>
    <row r="144" spans="1:1">
      <c r="A144" s="250"/>
    </row>
    <row r="145" spans="1:1">
      <c r="A145" s="250"/>
    </row>
    <row r="146" spans="1:1">
      <c r="A146" s="250"/>
    </row>
    <row r="147" spans="1:1">
      <c r="A147" s="250"/>
    </row>
    <row r="148" spans="1:1">
      <c r="A148" s="250"/>
    </row>
    <row r="149" spans="1:1">
      <c r="A149" s="250"/>
    </row>
    <row r="150" spans="1:1">
      <c r="A150" s="250"/>
    </row>
    <row r="151" spans="1:1">
      <c r="A151" s="250"/>
    </row>
    <row r="152" spans="1:1">
      <c r="A152" s="250"/>
    </row>
    <row r="153" spans="1:1">
      <c r="A153" s="250"/>
    </row>
    <row r="154" spans="1:1">
      <c r="A154" s="250"/>
    </row>
    <row r="155" spans="1:1">
      <c r="A155" s="250"/>
    </row>
    <row r="156" spans="1:1">
      <c r="A156" s="250"/>
    </row>
    <row r="157" spans="1:1">
      <c r="A157" s="250"/>
    </row>
    <row r="158" spans="1:1">
      <c r="A158" s="250"/>
    </row>
    <row r="159" spans="1:1">
      <c r="A159" s="250"/>
    </row>
    <row r="160" spans="1:1">
      <c r="A160" s="250"/>
    </row>
    <row r="161" spans="1:1">
      <c r="A161" s="250"/>
    </row>
    <row r="162" spans="1:1">
      <c r="A162" s="250"/>
    </row>
    <row r="163" spans="1:1">
      <c r="A163" s="250"/>
    </row>
    <row r="164" spans="1:1">
      <c r="A164" s="250"/>
    </row>
    <row r="165" spans="1:1">
      <c r="A165" s="250"/>
    </row>
    <row r="166" spans="1:1">
      <c r="A166" s="250"/>
    </row>
    <row r="167" spans="1:1">
      <c r="A167" s="250"/>
    </row>
    <row r="168" spans="1:1">
      <c r="A168" s="250"/>
    </row>
    <row r="169" spans="1:1">
      <c r="A169" s="250"/>
    </row>
    <row r="170" spans="1:1">
      <c r="A170" s="250"/>
    </row>
    <row r="171" spans="1:1">
      <c r="A171" s="250"/>
    </row>
    <row r="172" spans="1:1">
      <c r="A172" s="250"/>
    </row>
    <row r="173" spans="1:1">
      <c r="A173" s="250"/>
    </row>
    <row r="174" spans="1:1">
      <c r="A174" s="250"/>
    </row>
    <row r="175" spans="1:1">
      <c r="A175" s="250"/>
    </row>
    <row r="176" spans="1:1">
      <c r="A176" s="250"/>
    </row>
    <row r="177" spans="1:1">
      <c r="A177" s="250"/>
    </row>
    <row r="178" spans="1:1">
      <c r="A178" s="250"/>
    </row>
    <row r="179" spans="1:1">
      <c r="A179" s="250"/>
    </row>
    <row r="180" spans="1:1">
      <c r="A180" s="250"/>
    </row>
    <row r="181" spans="1:1">
      <c r="A181" s="250"/>
    </row>
    <row r="182" spans="1:1">
      <c r="A182" s="250"/>
    </row>
    <row r="183" spans="1:1">
      <c r="A183" s="250"/>
    </row>
    <row r="184" spans="1:1">
      <c r="A184" s="250"/>
    </row>
    <row r="185" spans="1:1">
      <c r="A185" s="250"/>
    </row>
    <row r="186" spans="1:1">
      <c r="A186" s="250"/>
    </row>
    <row r="187" spans="1:1">
      <c r="A187" s="250"/>
    </row>
    <row r="188" spans="1:1">
      <c r="A188" s="250"/>
    </row>
    <row r="189" spans="1:1">
      <c r="A189" s="250"/>
    </row>
    <row r="190" spans="1:1">
      <c r="A190" s="250"/>
    </row>
    <row r="191" spans="1:1">
      <c r="A191" s="250"/>
    </row>
    <row r="192" spans="1:1">
      <c r="A192" s="250"/>
    </row>
    <row r="193" spans="1:1">
      <c r="A193" s="250"/>
    </row>
    <row r="194" spans="1:1">
      <c r="A194" s="250"/>
    </row>
    <row r="195" spans="1:1">
      <c r="A195" s="250"/>
    </row>
    <row r="196" spans="1:1">
      <c r="A196" s="250"/>
    </row>
    <row r="197" spans="1:1">
      <c r="A197" s="250"/>
    </row>
    <row r="198" spans="1:1">
      <c r="A198" s="250"/>
    </row>
    <row r="199" spans="1:1">
      <c r="A199" s="250"/>
    </row>
    <row r="200" spans="1:1">
      <c r="A200" s="250"/>
    </row>
    <row r="201" spans="1:1">
      <c r="A201" s="250"/>
    </row>
    <row r="202" spans="1:1">
      <c r="A202" s="250"/>
    </row>
    <row r="203" spans="1:1">
      <c r="A203" s="250"/>
    </row>
    <row r="204" spans="1:1">
      <c r="A204" s="250"/>
    </row>
    <row r="205" spans="1:1">
      <c r="A205" s="250"/>
    </row>
    <row r="206" spans="1:1">
      <c r="A206" s="250"/>
    </row>
    <row r="207" spans="1:1">
      <c r="A207" s="250"/>
    </row>
    <row r="208" spans="1:1">
      <c r="A208" s="250"/>
    </row>
    <row r="209" spans="1:1">
      <c r="A209" s="250"/>
    </row>
    <row r="210" spans="1:1">
      <c r="A210" s="250"/>
    </row>
    <row r="211" spans="1:1">
      <c r="A211" s="250"/>
    </row>
    <row r="212" spans="1:1">
      <c r="A212" s="250"/>
    </row>
    <row r="213" spans="1:1">
      <c r="A213" s="250"/>
    </row>
    <row r="214" spans="1:1">
      <c r="A214" s="250"/>
    </row>
    <row r="215" spans="1:1">
      <c r="A215" s="250"/>
    </row>
    <row r="216" spans="1:1">
      <c r="A216" s="250"/>
    </row>
    <row r="217" spans="1:1">
      <c r="A217" s="250"/>
    </row>
    <row r="218" spans="1:1">
      <c r="A218" s="250"/>
    </row>
    <row r="219" spans="1:1">
      <c r="A219" s="250"/>
    </row>
    <row r="220" spans="1:1">
      <c r="A220" s="250"/>
    </row>
    <row r="221" spans="1:1">
      <c r="A221" s="250"/>
    </row>
    <row r="222" spans="1:1">
      <c r="A222" s="250"/>
    </row>
    <row r="223" spans="1:1">
      <c r="A223" s="250"/>
    </row>
    <row r="224" spans="1:1">
      <c r="A224" s="250"/>
    </row>
    <row r="225" spans="1:1">
      <c r="A225" s="250"/>
    </row>
    <row r="226" spans="1:1">
      <c r="A226" s="250"/>
    </row>
    <row r="227" spans="1:1">
      <c r="A227" s="250"/>
    </row>
    <row r="228" spans="1:1">
      <c r="A228" s="250"/>
    </row>
    <row r="229" spans="1:1">
      <c r="A229" s="250"/>
    </row>
    <row r="230" spans="1:1">
      <c r="A230" s="250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workbookViewId="0"/>
  </sheetViews>
  <sheetFormatPr baseColWidth="10" defaultColWidth="10" defaultRowHeight="12.75"/>
  <cols>
    <col min="1" max="1" width="4.625" style="245" customWidth="1"/>
    <col min="2" max="2" width="3.625" style="245" customWidth="1"/>
    <col min="3" max="3" width="5.625" style="245" customWidth="1"/>
    <col min="4" max="4" width="5.375" style="245" customWidth="1"/>
    <col min="5" max="5" width="5.75" style="245" bestFit="1" customWidth="1"/>
    <col min="6" max="6" width="5.625" style="245" customWidth="1"/>
    <col min="7" max="7" width="5.25" style="245" customWidth="1"/>
    <col min="8" max="8" width="5.75" style="245" customWidth="1"/>
    <col min="9" max="9" width="5.25" style="245" customWidth="1"/>
    <col min="10" max="10" width="6.125" style="245" bestFit="1" customWidth="1"/>
    <col min="11" max="11" width="5.25" style="245" customWidth="1"/>
    <col min="12" max="12" width="6.625" style="245" customWidth="1"/>
    <col min="13" max="13" width="7.625" style="245" customWidth="1"/>
    <col min="14" max="16384" width="10" style="245"/>
  </cols>
  <sheetData>
    <row r="1" spans="1:14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4">
      <c r="A2" s="244"/>
      <c r="B2" s="246" t="s">
        <v>121</v>
      </c>
      <c r="C2" s="247"/>
      <c r="D2" s="247"/>
      <c r="E2" s="247"/>
      <c r="F2" s="247"/>
      <c r="G2" s="247"/>
      <c r="H2" s="247"/>
      <c r="I2" s="247"/>
      <c r="J2" s="248" t="s">
        <v>122</v>
      </c>
      <c r="K2" s="247"/>
      <c r="L2" s="247"/>
      <c r="M2" s="249"/>
      <c r="N2" s="250"/>
    </row>
    <row r="3" spans="1:14">
      <c r="A3" s="244"/>
      <c r="B3" s="251" t="s">
        <v>513</v>
      </c>
      <c r="C3" s="247"/>
      <c r="D3" s="247"/>
      <c r="E3" s="247"/>
      <c r="F3" s="247"/>
      <c r="G3" s="247"/>
      <c r="H3" s="247"/>
      <c r="I3" s="247"/>
      <c r="J3" s="252" t="s">
        <v>514</v>
      </c>
      <c r="K3" s="247"/>
      <c r="L3" s="247"/>
      <c r="M3" s="249"/>
      <c r="N3" s="250"/>
    </row>
    <row r="4" spans="1:14">
      <c r="A4" s="244"/>
      <c r="B4" s="253" t="s">
        <v>352</v>
      </c>
      <c r="C4" s="247"/>
      <c r="D4" s="658">
        <v>37054</v>
      </c>
      <c r="E4" s="659"/>
      <c r="F4" s="659"/>
      <c r="G4" s="247"/>
      <c r="H4" s="247"/>
      <c r="I4" s="247"/>
      <c r="J4" s="254"/>
      <c r="K4" s="254"/>
      <c r="L4" s="247"/>
      <c r="M4" s="249"/>
      <c r="N4" s="250"/>
    </row>
    <row r="5" spans="1:14" s="259" customFormat="1" ht="15">
      <c r="A5" s="255"/>
      <c r="B5" s="256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7"/>
      <c r="N5" s="258"/>
    </row>
    <row r="6" spans="1:14" ht="36.75">
      <c r="A6" s="244"/>
      <c r="B6" s="260" t="s">
        <v>515</v>
      </c>
      <c r="C6" s="261" t="s">
        <v>516</v>
      </c>
      <c r="D6" s="262" t="s">
        <v>524</v>
      </c>
      <c r="E6" s="263" t="s">
        <v>517</v>
      </c>
      <c r="F6" s="262" t="s">
        <v>525</v>
      </c>
      <c r="G6" s="263" t="s">
        <v>517</v>
      </c>
      <c r="H6" s="262" t="s">
        <v>526</v>
      </c>
      <c r="I6" s="263" t="s">
        <v>517</v>
      </c>
      <c r="J6" s="264" t="s">
        <v>518</v>
      </c>
      <c r="K6" s="263" t="s">
        <v>517</v>
      </c>
      <c r="L6" s="265" t="s">
        <v>519</v>
      </c>
      <c r="M6" s="265" t="s">
        <v>520</v>
      </c>
      <c r="N6" s="250"/>
    </row>
    <row r="7" spans="1:14">
      <c r="A7" s="244"/>
      <c r="B7" s="266">
        <v>1</v>
      </c>
      <c r="C7" s="267">
        <v>0.2</v>
      </c>
      <c r="D7" s="268">
        <v>2</v>
      </c>
      <c r="E7" s="269">
        <f t="shared" ref="E7:E26" si="0">SUM(C7*D7)</f>
        <v>0.4</v>
      </c>
      <c r="F7" s="268"/>
      <c r="G7" s="270">
        <f t="shared" ref="G7:G26" si="1">SUM(C7*F7)</f>
        <v>0</v>
      </c>
      <c r="H7" s="268"/>
      <c r="I7" s="271">
        <f t="shared" ref="I7:I26" si="2">SUM(C7*H7)</f>
        <v>0</v>
      </c>
      <c r="J7" s="268"/>
      <c r="K7" s="271">
        <f t="shared" ref="K7:K26" si="3">SUM(C7*J7)</f>
        <v>0</v>
      </c>
      <c r="L7" s="272">
        <f t="shared" ref="L7:L26" si="4">SUM(D7+F7+H7+J7)</f>
        <v>2</v>
      </c>
      <c r="M7" s="273">
        <f t="shared" ref="M7:M26" si="5">SUM(E7+G7+I7+K7)</f>
        <v>0.4</v>
      </c>
      <c r="N7" s="250"/>
    </row>
    <row r="8" spans="1:14">
      <c r="A8" s="244"/>
      <c r="B8" s="266">
        <v>2</v>
      </c>
      <c r="C8" s="267">
        <v>0.3</v>
      </c>
      <c r="D8" s="268">
        <v>10</v>
      </c>
      <c r="E8" s="269">
        <f t="shared" si="0"/>
        <v>3</v>
      </c>
      <c r="F8" s="268"/>
      <c r="G8" s="270">
        <f t="shared" si="1"/>
        <v>0</v>
      </c>
      <c r="H8" s="268"/>
      <c r="I8" s="271">
        <f t="shared" si="2"/>
        <v>0</v>
      </c>
      <c r="J8" s="268"/>
      <c r="K8" s="271">
        <f t="shared" si="3"/>
        <v>0</v>
      </c>
      <c r="L8" s="272">
        <f t="shared" si="4"/>
        <v>10</v>
      </c>
      <c r="M8" s="273">
        <f t="shared" si="5"/>
        <v>3</v>
      </c>
      <c r="N8" s="250"/>
    </row>
    <row r="9" spans="1:14">
      <c r="A9" s="244"/>
      <c r="B9" s="266">
        <v>3</v>
      </c>
      <c r="C9" s="267">
        <v>0.5</v>
      </c>
      <c r="D9" s="268">
        <v>7</v>
      </c>
      <c r="E9" s="269">
        <f t="shared" si="0"/>
        <v>3.5</v>
      </c>
      <c r="F9" s="268"/>
      <c r="G9" s="270">
        <f t="shared" si="1"/>
        <v>0</v>
      </c>
      <c r="H9" s="268"/>
      <c r="I9" s="271">
        <f t="shared" si="2"/>
        <v>0</v>
      </c>
      <c r="J9" s="268"/>
      <c r="K9" s="271">
        <f t="shared" si="3"/>
        <v>0</v>
      </c>
      <c r="L9" s="272">
        <f t="shared" si="4"/>
        <v>7</v>
      </c>
      <c r="M9" s="273">
        <f t="shared" si="5"/>
        <v>3.5</v>
      </c>
      <c r="N9" s="250"/>
    </row>
    <row r="10" spans="1:14">
      <c r="A10" s="244"/>
      <c r="B10" s="266">
        <v>4</v>
      </c>
      <c r="C10" s="267">
        <v>0.7</v>
      </c>
      <c r="D10" s="268">
        <v>3</v>
      </c>
      <c r="E10" s="269">
        <f t="shared" si="0"/>
        <v>2.0999999999999996</v>
      </c>
      <c r="F10" s="268"/>
      <c r="G10" s="270">
        <f t="shared" si="1"/>
        <v>0</v>
      </c>
      <c r="H10" s="268"/>
      <c r="I10" s="271">
        <f t="shared" si="2"/>
        <v>0</v>
      </c>
      <c r="J10" s="268"/>
      <c r="K10" s="271">
        <f t="shared" si="3"/>
        <v>0</v>
      </c>
      <c r="L10" s="272">
        <f t="shared" si="4"/>
        <v>3</v>
      </c>
      <c r="M10" s="273">
        <f t="shared" si="5"/>
        <v>2.0999999999999996</v>
      </c>
      <c r="N10" s="250"/>
    </row>
    <row r="11" spans="1:14">
      <c r="A11" s="244"/>
      <c r="B11" s="266">
        <v>5</v>
      </c>
      <c r="C11" s="267">
        <v>0.9</v>
      </c>
      <c r="D11" s="268">
        <v>4</v>
      </c>
      <c r="E11" s="269">
        <f t="shared" si="0"/>
        <v>3.6</v>
      </c>
      <c r="F11" s="268"/>
      <c r="G11" s="270">
        <f t="shared" si="1"/>
        <v>0</v>
      </c>
      <c r="H11" s="268"/>
      <c r="I11" s="271">
        <f t="shared" si="2"/>
        <v>0</v>
      </c>
      <c r="J11" s="268"/>
      <c r="K11" s="271">
        <f t="shared" si="3"/>
        <v>0</v>
      </c>
      <c r="L11" s="272">
        <f t="shared" si="4"/>
        <v>4</v>
      </c>
      <c r="M11" s="273">
        <f t="shared" si="5"/>
        <v>3.6</v>
      </c>
      <c r="N11" s="250"/>
    </row>
    <row r="12" spans="1:14">
      <c r="A12" s="244"/>
      <c r="B12" s="266">
        <v>6</v>
      </c>
      <c r="C12" s="267">
        <v>1.2</v>
      </c>
      <c r="D12" s="268">
        <v>6</v>
      </c>
      <c r="E12" s="269">
        <f t="shared" si="0"/>
        <v>7.1999999999999993</v>
      </c>
      <c r="F12" s="268"/>
      <c r="G12" s="270">
        <f t="shared" si="1"/>
        <v>0</v>
      </c>
      <c r="H12" s="268"/>
      <c r="I12" s="271">
        <f t="shared" si="2"/>
        <v>0</v>
      </c>
      <c r="J12" s="268"/>
      <c r="K12" s="271">
        <f t="shared" si="3"/>
        <v>0</v>
      </c>
      <c r="L12" s="272">
        <f t="shared" si="4"/>
        <v>6</v>
      </c>
      <c r="M12" s="273">
        <f t="shared" si="5"/>
        <v>7.1999999999999993</v>
      </c>
      <c r="N12" s="250"/>
    </row>
    <row r="13" spans="1:14">
      <c r="A13" s="244"/>
      <c r="B13" s="266">
        <v>7</v>
      </c>
      <c r="C13" s="267">
        <v>1.5</v>
      </c>
      <c r="D13" s="268">
        <v>2</v>
      </c>
      <c r="E13" s="269">
        <f t="shared" si="0"/>
        <v>3</v>
      </c>
      <c r="F13" s="268"/>
      <c r="G13" s="270">
        <f t="shared" si="1"/>
        <v>0</v>
      </c>
      <c r="H13" s="268"/>
      <c r="I13" s="271">
        <f t="shared" si="2"/>
        <v>0</v>
      </c>
      <c r="J13" s="268"/>
      <c r="K13" s="271">
        <f t="shared" si="3"/>
        <v>0</v>
      </c>
      <c r="L13" s="272">
        <f t="shared" si="4"/>
        <v>2</v>
      </c>
      <c r="M13" s="273">
        <f t="shared" si="5"/>
        <v>3</v>
      </c>
      <c r="N13" s="250"/>
    </row>
    <row r="14" spans="1:14">
      <c r="A14" s="244"/>
      <c r="B14" s="266">
        <v>8</v>
      </c>
      <c r="C14" s="267">
        <v>1.9</v>
      </c>
      <c r="D14" s="268">
        <v>2</v>
      </c>
      <c r="E14" s="269">
        <f t="shared" si="0"/>
        <v>3.8</v>
      </c>
      <c r="F14" s="268"/>
      <c r="G14" s="270">
        <f t="shared" si="1"/>
        <v>0</v>
      </c>
      <c r="H14" s="268"/>
      <c r="I14" s="271">
        <f t="shared" si="2"/>
        <v>0</v>
      </c>
      <c r="J14" s="268"/>
      <c r="K14" s="271">
        <f t="shared" si="3"/>
        <v>0</v>
      </c>
      <c r="L14" s="272">
        <f t="shared" si="4"/>
        <v>2</v>
      </c>
      <c r="M14" s="273">
        <f t="shared" si="5"/>
        <v>3.8</v>
      </c>
      <c r="N14" s="250"/>
    </row>
    <row r="15" spans="1:14">
      <c r="A15" s="244"/>
      <c r="B15" s="266">
        <v>9</v>
      </c>
      <c r="C15" s="267">
        <v>2.2999999999999998</v>
      </c>
      <c r="D15" s="268"/>
      <c r="E15" s="269">
        <f t="shared" si="0"/>
        <v>0</v>
      </c>
      <c r="F15" s="268"/>
      <c r="G15" s="270">
        <f t="shared" si="1"/>
        <v>0</v>
      </c>
      <c r="H15" s="268"/>
      <c r="I15" s="271">
        <f t="shared" si="2"/>
        <v>0</v>
      </c>
      <c r="J15" s="268"/>
      <c r="K15" s="271">
        <f t="shared" si="3"/>
        <v>0</v>
      </c>
      <c r="L15" s="272">
        <f t="shared" si="4"/>
        <v>0</v>
      </c>
      <c r="M15" s="273">
        <f t="shared" si="5"/>
        <v>0</v>
      </c>
      <c r="N15" s="250"/>
    </row>
    <row r="16" spans="1:14">
      <c r="A16" s="244"/>
      <c r="B16" s="266">
        <v>10</v>
      </c>
      <c r="C16" s="267">
        <v>2.75</v>
      </c>
      <c r="D16" s="268"/>
      <c r="E16" s="269">
        <f t="shared" si="0"/>
        <v>0</v>
      </c>
      <c r="F16" s="268"/>
      <c r="G16" s="270">
        <f t="shared" si="1"/>
        <v>0</v>
      </c>
      <c r="H16" s="268"/>
      <c r="I16" s="271">
        <f t="shared" si="2"/>
        <v>0</v>
      </c>
      <c r="J16" s="268"/>
      <c r="K16" s="271">
        <f t="shared" si="3"/>
        <v>0</v>
      </c>
      <c r="L16" s="272">
        <f t="shared" si="4"/>
        <v>0</v>
      </c>
      <c r="M16" s="273">
        <f t="shared" si="5"/>
        <v>0</v>
      </c>
      <c r="N16" s="250"/>
    </row>
    <row r="17" spans="1:14">
      <c r="A17" s="244"/>
      <c r="B17" s="266">
        <v>11</v>
      </c>
      <c r="C17" s="267">
        <v>3.25</v>
      </c>
      <c r="D17" s="268">
        <v>2</v>
      </c>
      <c r="E17" s="269">
        <f t="shared" si="0"/>
        <v>6.5</v>
      </c>
      <c r="F17" s="268"/>
      <c r="G17" s="270">
        <f t="shared" si="1"/>
        <v>0</v>
      </c>
      <c r="H17" s="268"/>
      <c r="I17" s="271">
        <f t="shared" si="2"/>
        <v>0</v>
      </c>
      <c r="J17" s="268"/>
      <c r="K17" s="271">
        <f t="shared" si="3"/>
        <v>0</v>
      </c>
      <c r="L17" s="272">
        <f t="shared" si="4"/>
        <v>2</v>
      </c>
      <c r="M17" s="273">
        <f t="shared" si="5"/>
        <v>6.5</v>
      </c>
      <c r="N17" s="250"/>
    </row>
    <row r="18" spans="1:14">
      <c r="A18" s="244"/>
      <c r="B18" s="266">
        <v>12</v>
      </c>
      <c r="C18" s="267">
        <v>3.75</v>
      </c>
      <c r="D18" s="268"/>
      <c r="E18" s="269">
        <f t="shared" si="0"/>
        <v>0</v>
      </c>
      <c r="F18" s="268"/>
      <c r="G18" s="270">
        <f t="shared" si="1"/>
        <v>0</v>
      </c>
      <c r="H18" s="268"/>
      <c r="I18" s="271">
        <f t="shared" si="2"/>
        <v>0</v>
      </c>
      <c r="J18" s="268"/>
      <c r="K18" s="271">
        <f t="shared" si="3"/>
        <v>0</v>
      </c>
      <c r="L18" s="272">
        <f t="shared" si="4"/>
        <v>0</v>
      </c>
      <c r="M18" s="273">
        <f t="shared" si="5"/>
        <v>0</v>
      </c>
      <c r="N18" s="250"/>
    </row>
    <row r="19" spans="1:14">
      <c r="A19" s="244"/>
      <c r="B19" s="266">
        <v>13</v>
      </c>
      <c r="C19" s="267">
        <v>4.25</v>
      </c>
      <c r="D19" s="268"/>
      <c r="E19" s="269">
        <f t="shared" si="0"/>
        <v>0</v>
      </c>
      <c r="F19" s="268"/>
      <c r="G19" s="270">
        <f t="shared" si="1"/>
        <v>0</v>
      </c>
      <c r="H19" s="268"/>
      <c r="I19" s="271">
        <f t="shared" si="2"/>
        <v>0</v>
      </c>
      <c r="J19" s="268"/>
      <c r="K19" s="271">
        <f t="shared" si="3"/>
        <v>0</v>
      </c>
      <c r="L19" s="272">
        <f t="shared" si="4"/>
        <v>0</v>
      </c>
      <c r="M19" s="273">
        <f t="shared" si="5"/>
        <v>0</v>
      </c>
      <c r="N19" s="250"/>
    </row>
    <row r="20" spans="1:14">
      <c r="A20" s="244"/>
      <c r="B20" s="266">
        <v>14</v>
      </c>
      <c r="C20" s="267">
        <v>4.75</v>
      </c>
      <c r="D20" s="268"/>
      <c r="E20" s="269">
        <f t="shared" si="0"/>
        <v>0</v>
      </c>
      <c r="F20" s="268"/>
      <c r="G20" s="270">
        <f t="shared" si="1"/>
        <v>0</v>
      </c>
      <c r="H20" s="268"/>
      <c r="I20" s="271">
        <f t="shared" si="2"/>
        <v>0</v>
      </c>
      <c r="J20" s="268"/>
      <c r="K20" s="271">
        <f t="shared" si="3"/>
        <v>0</v>
      </c>
      <c r="L20" s="272">
        <f t="shared" si="4"/>
        <v>0</v>
      </c>
      <c r="M20" s="273">
        <f t="shared" si="5"/>
        <v>0</v>
      </c>
      <c r="N20" s="250"/>
    </row>
    <row r="21" spans="1:14">
      <c r="A21" s="244"/>
      <c r="B21" s="266">
        <v>15</v>
      </c>
      <c r="C21" s="267">
        <v>5.25</v>
      </c>
      <c r="D21" s="268"/>
      <c r="E21" s="269">
        <f t="shared" si="0"/>
        <v>0</v>
      </c>
      <c r="F21" s="268"/>
      <c r="G21" s="270">
        <f t="shared" si="1"/>
        <v>0</v>
      </c>
      <c r="H21" s="268"/>
      <c r="I21" s="271">
        <f t="shared" si="2"/>
        <v>0</v>
      </c>
      <c r="J21" s="268"/>
      <c r="K21" s="271">
        <f t="shared" si="3"/>
        <v>0</v>
      </c>
      <c r="L21" s="272">
        <f t="shared" si="4"/>
        <v>0</v>
      </c>
      <c r="M21" s="273">
        <f t="shared" si="5"/>
        <v>0</v>
      </c>
      <c r="N21" s="250"/>
    </row>
    <row r="22" spans="1:14">
      <c r="A22" s="244"/>
      <c r="B22" s="266">
        <v>16</v>
      </c>
      <c r="C22" s="267">
        <v>5.8</v>
      </c>
      <c r="D22" s="268"/>
      <c r="E22" s="269">
        <f t="shared" si="0"/>
        <v>0</v>
      </c>
      <c r="F22" s="268"/>
      <c r="G22" s="270">
        <f t="shared" si="1"/>
        <v>0</v>
      </c>
      <c r="H22" s="268"/>
      <c r="I22" s="271">
        <f t="shared" si="2"/>
        <v>0</v>
      </c>
      <c r="J22" s="268"/>
      <c r="K22" s="271">
        <f t="shared" si="3"/>
        <v>0</v>
      </c>
      <c r="L22" s="272">
        <f t="shared" si="4"/>
        <v>0</v>
      </c>
      <c r="M22" s="273">
        <f t="shared" si="5"/>
        <v>0</v>
      </c>
      <c r="N22" s="250"/>
    </row>
    <row r="23" spans="1:14">
      <c r="A23" s="244"/>
      <c r="B23" s="266">
        <v>17</v>
      </c>
      <c r="C23" s="267">
        <v>6.4</v>
      </c>
      <c r="D23" s="268"/>
      <c r="E23" s="269">
        <f t="shared" si="0"/>
        <v>0</v>
      </c>
      <c r="F23" s="268"/>
      <c r="G23" s="270">
        <f t="shared" si="1"/>
        <v>0</v>
      </c>
      <c r="H23" s="268"/>
      <c r="I23" s="271">
        <f t="shared" si="2"/>
        <v>0</v>
      </c>
      <c r="J23" s="268"/>
      <c r="K23" s="271">
        <f t="shared" si="3"/>
        <v>0</v>
      </c>
      <c r="L23" s="272">
        <f t="shared" si="4"/>
        <v>0</v>
      </c>
      <c r="M23" s="273">
        <f t="shared" si="5"/>
        <v>0</v>
      </c>
      <c r="N23" s="250"/>
    </row>
    <row r="24" spans="1:14">
      <c r="A24" s="244"/>
      <c r="B24" s="266">
        <v>18</v>
      </c>
      <c r="C24" s="267">
        <v>7</v>
      </c>
      <c r="D24" s="268"/>
      <c r="E24" s="269">
        <f t="shared" si="0"/>
        <v>0</v>
      </c>
      <c r="F24" s="268"/>
      <c r="G24" s="270">
        <f t="shared" si="1"/>
        <v>0</v>
      </c>
      <c r="H24" s="268"/>
      <c r="I24" s="271">
        <f t="shared" si="2"/>
        <v>0</v>
      </c>
      <c r="J24" s="268"/>
      <c r="K24" s="271">
        <f t="shared" si="3"/>
        <v>0</v>
      </c>
      <c r="L24" s="272">
        <f t="shared" si="4"/>
        <v>0</v>
      </c>
      <c r="M24" s="273">
        <f t="shared" si="5"/>
        <v>0</v>
      </c>
      <c r="N24" s="250"/>
    </row>
    <row r="25" spans="1:14">
      <c r="A25" s="244"/>
      <c r="B25" s="266">
        <v>19</v>
      </c>
      <c r="C25" s="267">
        <v>7.6</v>
      </c>
      <c r="D25" s="268"/>
      <c r="E25" s="269">
        <f t="shared" si="0"/>
        <v>0</v>
      </c>
      <c r="F25" s="268"/>
      <c r="G25" s="270">
        <f t="shared" si="1"/>
        <v>0</v>
      </c>
      <c r="H25" s="268"/>
      <c r="I25" s="271">
        <f t="shared" si="2"/>
        <v>0</v>
      </c>
      <c r="J25" s="268"/>
      <c r="K25" s="271">
        <f t="shared" si="3"/>
        <v>0</v>
      </c>
      <c r="L25" s="272">
        <f t="shared" si="4"/>
        <v>0</v>
      </c>
      <c r="M25" s="273">
        <f t="shared" si="5"/>
        <v>0</v>
      </c>
      <c r="N25" s="250"/>
    </row>
    <row r="26" spans="1:14">
      <c r="A26" s="244"/>
      <c r="B26" s="266">
        <v>20</v>
      </c>
      <c r="C26" s="267">
        <v>8.3000000000000007</v>
      </c>
      <c r="D26" s="268"/>
      <c r="E26" s="269">
        <f t="shared" si="0"/>
        <v>0</v>
      </c>
      <c r="F26" s="268"/>
      <c r="G26" s="270">
        <f t="shared" si="1"/>
        <v>0</v>
      </c>
      <c r="H26" s="268"/>
      <c r="I26" s="271">
        <f t="shared" si="2"/>
        <v>0</v>
      </c>
      <c r="J26" s="268"/>
      <c r="K26" s="271">
        <f t="shared" si="3"/>
        <v>0</v>
      </c>
      <c r="L26" s="272">
        <f t="shared" si="4"/>
        <v>0</v>
      </c>
      <c r="M26" s="273">
        <f t="shared" si="5"/>
        <v>0</v>
      </c>
      <c r="N26" s="250"/>
    </row>
    <row r="27" spans="1:14">
      <c r="A27" s="244"/>
      <c r="B27" s="274"/>
      <c r="C27" s="275"/>
      <c r="D27" s="268"/>
      <c r="E27" s="269"/>
      <c r="F27" s="268"/>
      <c r="G27" s="270"/>
      <c r="H27" s="268"/>
      <c r="I27" s="271"/>
      <c r="J27" s="268"/>
      <c r="K27" s="271"/>
      <c r="L27" s="276"/>
      <c r="M27" s="277"/>
      <c r="N27" s="250"/>
    </row>
    <row r="28" spans="1:14">
      <c r="A28" s="244"/>
      <c r="B28" s="274" t="s">
        <v>521</v>
      </c>
      <c r="C28" s="278"/>
      <c r="D28" s="279">
        <f>SUM(D7:D26)</f>
        <v>38</v>
      </c>
      <c r="E28" s="280">
        <f>SUM(E6:E26)</f>
        <v>33.099999999999994</v>
      </c>
      <c r="F28" s="281">
        <f>SUM(F7:F26)</f>
        <v>0</v>
      </c>
      <c r="G28" s="282">
        <f>SUM(G6:G26)</f>
        <v>0</v>
      </c>
      <c r="H28" s="281">
        <f>SUM(H7:H26)</f>
        <v>0</v>
      </c>
      <c r="I28" s="283">
        <f>SUM(I6:I26)</f>
        <v>0</v>
      </c>
      <c r="J28" s="281">
        <f>SUM(J7:J26)</f>
        <v>0</v>
      </c>
      <c r="K28" s="283">
        <f>SUM(K6:K26)</f>
        <v>0</v>
      </c>
      <c r="L28" s="284">
        <f>SUM(D28+F28+H28+J28)</f>
        <v>38</v>
      </c>
      <c r="M28" s="285">
        <f>SUM(E28+G28+I28+K28)</f>
        <v>33.099999999999994</v>
      </c>
      <c r="N28" s="250"/>
    </row>
    <row r="29" spans="1:14">
      <c r="A29" s="244"/>
      <c r="B29" s="244"/>
      <c r="C29" s="244"/>
      <c r="D29" s="286"/>
      <c r="E29" s="267"/>
      <c r="F29" s="286"/>
      <c r="G29" s="271"/>
      <c r="H29" s="271"/>
      <c r="I29" s="271"/>
      <c r="J29" s="286"/>
      <c r="K29" s="271"/>
      <c r="L29" s="286"/>
      <c r="M29" s="287"/>
      <c r="N29" s="250"/>
    </row>
    <row r="30" spans="1:14">
      <c r="A30" s="244"/>
      <c r="B30" s="244" t="s">
        <v>522</v>
      </c>
      <c r="C30" s="244"/>
      <c r="D30" s="288">
        <f>D28/$L$28</f>
        <v>1</v>
      </c>
      <c r="E30" s="267"/>
      <c r="F30" s="288">
        <f>F28/$L$28</f>
        <v>0</v>
      </c>
      <c r="G30" s="271"/>
      <c r="H30" s="288">
        <f>H28/$L$28</f>
        <v>0</v>
      </c>
      <c r="I30" s="271"/>
      <c r="J30" s="288">
        <f>J28/$L$28</f>
        <v>0</v>
      </c>
      <c r="K30" s="271"/>
      <c r="L30" s="288">
        <f>L28/$L$28</f>
        <v>1</v>
      </c>
      <c r="M30" s="287"/>
      <c r="N30" s="250"/>
    </row>
    <row r="31" spans="1:14">
      <c r="A31" s="244"/>
      <c r="B31" s="244"/>
      <c r="C31" s="244"/>
      <c r="D31" s="286"/>
      <c r="E31" s="267"/>
      <c r="F31" s="286"/>
      <c r="G31" s="271"/>
      <c r="H31" s="271"/>
      <c r="I31" s="271"/>
      <c r="J31" s="286"/>
      <c r="K31" s="271"/>
      <c r="L31" s="286"/>
      <c r="M31" s="287"/>
      <c r="N31" s="250"/>
    </row>
    <row r="32" spans="1:14">
      <c r="A32" s="244"/>
      <c r="B32" s="244" t="s">
        <v>523</v>
      </c>
      <c r="C32" s="244"/>
      <c r="D32" s="288"/>
      <c r="E32" s="267">
        <f>M28/L28</f>
        <v>0.87105263157894719</v>
      </c>
      <c r="F32" s="288"/>
      <c r="G32" s="271"/>
      <c r="H32" s="271"/>
      <c r="I32" s="271"/>
      <c r="J32" s="288"/>
      <c r="K32" s="271"/>
      <c r="L32" s="288"/>
      <c r="M32" s="287"/>
      <c r="N32" s="250"/>
    </row>
    <row r="33" spans="1:14">
      <c r="A33" s="244"/>
      <c r="B33" s="244"/>
      <c r="C33" s="244"/>
      <c r="D33" s="244"/>
      <c r="E33" s="289"/>
      <c r="F33" s="244"/>
      <c r="G33" s="289"/>
      <c r="H33" s="289"/>
      <c r="I33" s="289"/>
      <c r="J33" s="244"/>
      <c r="K33" s="289"/>
      <c r="L33" s="244"/>
      <c r="M33" s="289"/>
      <c r="N33" s="250"/>
    </row>
    <row r="34" spans="1:14">
      <c r="A34" s="244"/>
      <c r="B34" s="290" t="s">
        <v>123</v>
      </c>
      <c r="C34" s="244"/>
      <c r="D34" s="244"/>
      <c r="E34" s="289"/>
      <c r="F34" s="290" t="s">
        <v>124</v>
      </c>
      <c r="G34" s="289"/>
      <c r="H34" s="289"/>
      <c r="I34" s="289"/>
      <c r="J34" s="244"/>
      <c r="K34" s="289"/>
      <c r="L34" s="244"/>
      <c r="M34" s="289"/>
      <c r="N34" s="250"/>
    </row>
    <row r="35" spans="1:14">
      <c r="A35" s="244"/>
      <c r="B35" s="290" t="s">
        <v>126</v>
      </c>
      <c r="C35" s="244"/>
      <c r="D35" s="244"/>
      <c r="E35" s="244"/>
      <c r="F35" s="290" t="s">
        <v>125</v>
      </c>
      <c r="G35" s="244"/>
      <c r="H35" s="244"/>
      <c r="I35" s="244"/>
      <c r="J35" s="244"/>
      <c r="K35" s="244"/>
      <c r="L35" s="244"/>
      <c r="M35" s="244"/>
      <c r="N35" s="250"/>
    </row>
    <row r="36" spans="1:14" s="293" customFormat="1">
      <c r="A36" s="291"/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2"/>
    </row>
    <row r="37" spans="1:14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50"/>
    </row>
    <row r="38" spans="1:14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50"/>
    </row>
    <row r="39" spans="1:14" ht="13.5" customHeight="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50"/>
    </row>
    <row r="40" spans="1:14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50"/>
    </row>
    <row r="41" spans="1:14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50"/>
    </row>
    <row r="42" spans="1:14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50"/>
    </row>
    <row r="43" spans="1:14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50"/>
    </row>
    <row r="44" spans="1:14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50"/>
    </row>
    <row r="45" spans="1:14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50"/>
    </row>
    <row r="46" spans="1:14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50"/>
    </row>
    <row r="47" spans="1:14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50"/>
    </row>
    <row r="48" spans="1:14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50"/>
    </row>
    <row r="49" spans="1:14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50"/>
    </row>
    <row r="50" spans="1:14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50"/>
    </row>
    <row r="51" spans="1:14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50"/>
    </row>
    <row r="52" spans="1:14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50"/>
    </row>
    <row r="53" spans="1:14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50"/>
    </row>
    <row r="54" spans="1:14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</row>
    <row r="55" spans="1:14">
      <c r="A55" s="250"/>
    </row>
    <row r="56" spans="1:14">
      <c r="A56" s="250"/>
    </row>
    <row r="57" spans="1:14">
      <c r="A57" s="250"/>
    </row>
    <row r="58" spans="1:14">
      <c r="A58" s="250"/>
    </row>
    <row r="59" spans="1:14">
      <c r="A59" s="250"/>
    </row>
    <row r="60" spans="1:14">
      <c r="A60" s="250"/>
    </row>
    <row r="61" spans="1:14">
      <c r="A61" s="250"/>
    </row>
    <row r="62" spans="1:14">
      <c r="A62" s="250"/>
    </row>
    <row r="63" spans="1:14">
      <c r="A63" s="250"/>
    </row>
    <row r="64" spans="1:14">
      <c r="A64" s="250"/>
    </row>
    <row r="65" spans="1:1">
      <c r="A65" s="250"/>
    </row>
    <row r="66" spans="1:1">
      <c r="A66" s="250"/>
    </row>
    <row r="67" spans="1:1">
      <c r="A67" s="250"/>
    </row>
    <row r="68" spans="1:1">
      <c r="A68" s="250"/>
    </row>
    <row r="69" spans="1:1">
      <c r="A69" s="250"/>
    </row>
    <row r="70" spans="1:1">
      <c r="A70" s="250"/>
    </row>
    <row r="71" spans="1:1">
      <c r="A71" s="250"/>
    </row>
    <row r="72" spans="1:1">
      <c r="A72" s="250"/>
    </row>
    <row r="73" spans="1:1">
      <c r="A73" s="250"/>
    </row>
    <row r="74" spans="1:1">
      <c r="A74" s="250"/>
    </row>
    <row r="75" spans="1:1">
      <c r="A75" s="250"/>
    </row>
    <row r="76" spans="1:1">
      <c r="A76" s="250"/>
    </row>
    <row r="77" spans="1:1">
      <c r="A77" s="250"/>
    </row>
    <row r="78" spans="1:1">
      <c r="A78" s="250"/>
    </row>
    <row r="79" spans="1:1">
      <c r="A79" s="250"/>
    </row>
    <row r="80" spans="1:1">
      <c r="A80" s="250"/>
    </row>
    <row r="81" spans="1:1">
      <c r="A81" s="250"/>
    </row>
    <row r="82" spans="1:1">
      <c r="A82" s="250"/>
    </row>
    <row r="83" spans="1:1">
      <c r="A83" s="250"/>
    </row>
    <row r="84" spans="1:1">
      <c r="A84" s="250"/>
    </row>
    <row r="85" spans="1:1">
      <c r="A85" s="250"/>
    </row>
    <row r="86" spans="1:1">
      <c r="A86" s="250"/>
    </row>
    <row r="87" spans="1:1">
      <c r="A87" s="250"/>
    </row>
    <row r="88" spans="1:1">
      <c r="A88" s="250"/>
    </row>
    <row r="89" spans="1:1">
      <c r="A89" s="250"/>
    </row>
    <row r="90" spans="1:1">
      <c r="A90" s="250"/>
    </row>
    <row r="91" spans="1:1">
      <c r="A91" s="250"/>
    </row>
    <row r="92" spans="1:1">
      <c r="A92" s="250"/>
    </row>
    <row r="93" spans="1:1">
      <c r="A93" s="250"/>
    </row>
    <row r="94" spans="1:1">
      <c r="A94" s="250"/>
    </row>
    <row r="95" spans="1:1">
      <c r="A95" s="250"/>
    </row>
    <row r="96" spans="1:1">
      <c r="A96" s="250"/>
    </row>
    <row r="97" spans="1:1">
      <c r="A97" s="250"/>
    </row>
    <row r="98" spans="1:1">
      <c r="A98" s="250"/>
    </row>
    <row r="99" spans="1:1">
      <c r="A99" s="250"/>
    </row>
    <row r="100" spans="1:1">
      <c r="A100" s="250"/>
    </row>
    <row r="101" spans="1:1">
      <c r="A101" s="250"/>
    </row>
    <row r="102" spans="1:1">
      <c r="A102" s="250"/>
    </row>
    <row r="103" spans="1:1">
      <c r="A103" s="250"/>
    </row>
    <row r="104" spans="1:1">
      <c r="A104" s="250"/>
    </row>
    <row r="105" spans="1:1">
      <c r="A105" s="250"/>
    </row>
    <row r="106" spans="1:1">
      <c r="A106" s="250"/>
    </row>
    <row r="107" spans="1:1">
      <c r="A107" s="250"/>
    </row>
    <row r="108" spans="1:1">
      <c r="A108" s="250"/>
    </row>
    <row r="109" spans="1:1">
      <c r="A109" s="250"/>
    </row>
    <row r="110" spans="1:1">
      <c r="A110" s="250"/>
    </row>
    <row r="111" spans="1:1">
      <c r="A111" s="250"/>
    </row>
    <row r="112" spans="1:1">
      <c r="A112" s="250"/>
    </row>
    <row r="113" spans="1:1">
      <c r="A113" s="250"/>
    </row>
    <row r="114" spans="1:1">
      <c r="A114" s="250"/>
    </row>
    <row r="115" spans="1:1">
      <c r="A115" s="250"/>
    </row>
    <row r="116" spans="1:1">
      <c r="A116" s="250"/>
    </row>
    <row r="117" spans="1:1">
      <c r="A117" s="250"/>
    </row>
    <row r="118" spans="1:1">
      <c r="A118" s="250"/>
    </row>
    <row r="119" spans="1:1">
      <c r="A119" s="250"/>
    </row>
    <row r="120" spans="1:1">
      <c r="A120" s="250"/>
    </row>
    <row r="121" spans="1:1">
      <c r="A121" s="250"/>
    </row>
    <row r="122" spans="1:1">
      <c r="A122" s="250"/>
    </row>
    <row r="123" spans="1:1">
      <c r="A123" s="250"/>
    </row>
    <row r="124" spans="1:1">
      <c r="A124" s="250"/>
    </row>
    <row r="125" spans="1:1">
      <c r="A125" s="250"/>
    </row>
    <row r="126" spans="1:1">
      <c r="A126" s="250"/>
    </row>
    <row r="127" spans="1:1">
      <c r="A127" s="250"/>
    </row>
    <row r="128" spans="1:1">
      <c r="A128" s="250"/>
    </row>
    <row r="129" spans="1:1">
      <c r="A129" s="250"/>
    </row>
    <row r="130" spans="1:1">
      <c r="A130" s="250"/>
    </row>
    <row r="131" spans="1:1">
      <c r="A131" s="250"/>
    </row>
    <row r="132" spans="1:1">
      <c r="A132" s="250"/>
    </row>
    <row r="133" spans="1:1">
      <c r="A133" s="250"/>
    </row>
    <row r="134" spans="1:1">
      <c r="A134" s="250"/>
    </row>
    <row r="135" spans="1:1">
      <c r="A135" s="250"/>
    </row>
    <row r="136" spans="1:1">
      <c r="A136" s="250"/>
    </row>
    <row r="137" spans="1:1">
      <c r="A137" s="250"/>
    </row>
    <row r="138" spans="1:1">
      <c r="A138" s="250"/>
    </row>
    <row r="139" spans="1:1">
      <c r="A139" s="250"/>
    </row>
    <row r="140" spans="1:1">
      <c r="A140" s="250"/>
    </row>
    <row r="141" spans="1:1">
      <c r="A141" s="250"/>
    </row>
    <row r="142" spans="1:1">
      <c r="A142" s="250"/>
    </row>
    <row r="143" spans="1:1">
      <c r="A143" s="250"/>
    </row>
    <row r="144" spans="1:1">
      <c r="A144" s="250"/>
    </row>
    <row r="145" spans="1:1">
      <c r="A145" s="250"/>
    </row>
    <row r="146" spans="1:1">
      <c r="A146" s="250"/>
    </row>
    <row r="147" spans="1:1">
      <c r="A147" s="250"/>
    </row>
    <row r="148" spans="1:1">
      <c r="A148" s="250"/>
    </row>
    <row r="149" spans="1:1">
      <c r="A149" s="250"/>
    </row>
    <row r="150" spans="1:1">
      <c r="A150" s="250"/>
    </row>
    <row r="151" spans="1:1">
      <c r="A151" s="250"/>
    </row>
    <row r="152" spans="1:1">
      <c r="A152" s="250"/>
    </row>
    <row r="153" spans="1:1">
      <c r="A153" s="250"/>
    </row>
    <row r="154" spans="1:1">
      <c r="A154" s="250"/>
    </row>
    <row r="155" spans="1:1">
      <c r="A155" s="250"/>
    </row>
    <row r="156" spans="1:1">
      <c r="A156" s="250"/>
    </row>
    <row r="157" spans="1:1">
      <c r="A157" s="250"/>
    </row>
    <row r="158" spans="1:1">
      <c r="A158" s="250"/>
    </row>
    <row r="159" spans="1:1">
      <c r="A159" s="250"/>
    </row>
    <row r="160" spans="1:1">
      <c r="A160" s="250"/>
    </row>
    <row r="161" spans="1:1">
      <c r="A161" s="250"/>
    </row>
    <row r="162" spans="1:1">
      <c r="A162" s="250"/>
    </row>
    <row r="163" spans="1:1">
      <c r="A163" s="250"/>
    </row>
    <row r="164" spans="1:1">
      <c r="A164" s="250"/>
    </row>
    <row r="165" spans="1:1">
      <c r="A165" s="250"/>
    </row>
    <row r="166" spans="1:1">
      <c r="A166" s="250"/>
    </row>
    <row r="167" spans="1:1">
      <c r="A167" s="250"/>
    </row>
    <row r="168" spans="1:1">
      <c r="A168" s="250"/>
    </row>
    <row r="169" spans="1:1">
      <c r="A169" s="250"/>
    </row>
    <row r="170" spans="1:1">
      <c r="A170" s="250"/>
    </row>
    <row r="171" spans="1:1">
      <c r="A171" s="250"/>
    </row>
    <row r="172" spans="1:1">
      <c r="A172" s="250"/>
    </row>
    <row r="173" spans="1:1">
      <c r="A173" s="250"/>
    </row>
    <row r="174" spans="1:1">
      <c r="A174" s="250"/>
    </row>
    <row r="175" spans="1:1">
      <c r="A175" s="250"/>
    </row>
    <row r="176" spans="1:1">
      <c r="A176" s="250"/>
    </row>
    <row r="177" spans="1:1">
      <c r="A177" s="250"/>
    </row>
    <row r="178" spans="1:1">
      <c r="A178" s="250"/>
    </row>
    <row r="179" spans="1:1">
      <c r="A179" s="250"/>
    </row>
    <row r="180" spans="1:1">
      <c r="A180" s="250"/>
    </row>
    <row r="181" spans="1:1">
      <c r="A181" s="250"/>
    </row>
    <row r="182" spans="1:1">
      <c r="A182" s="250"/>
    </row>
    <row r="183" spans="1:1">
      <c r="A183" s="250"/>
    </row>
    <row r="184" spans="1:1">
      <c r="A184" s="250"/>
    </row>
    <row r="185" spans="1:1">
      <c r="A185" s="250"/>
    </row>
    <row r="186" spans="1:1">
      <c r="A186" s="250"/>
    </row>
    <row r="187" spans="1:1">
      <c r="A187" s="250"/>
    </row>
    <row r="188" spans="1:1">
      <c r="A188" s="250"/>
    </row>
    <row r="189" spans="1:1">
      <c r="A189" s="250"/>
    </row>
    <row r="190" spans="1:1">
      <c r="A190" s="250"/>
    </row>
    <row r="191" spans="1:1">
      <c r="A191" s="250"/>
    </row>
    <row r="192" spans="1:1">
      <c r="A192" s="250"/>
    </row>
    <row r="193" spans="1:1">
      <c r="A193" s="250"/>
    </row>
    <row r="194" spans="1:1">
      <c r="A194" s="250"/>
    </row>
    <row r="195" spans="1:1">
      <c r="A195" s="250"/>
    </row>
    <row r="196" spans="1:1">
      <c r="A196" s="250"/>
    </row>
    <row r="197" spans="1:1">
      <c r="A197" s="250"/>
    </row>
    <row r="198" spans="1:1">
      <c r="A198" s="250"/>
    </row>
    <row r="199" spans="1:1">
      <c r="A199" s="250"/>
    </row>
    <row r="200" spans="1:1">
      <c r="A200" s="250"/>
    </row>
    <row r="201" spans="1:1">
      <c r="A201" s="250"/>
    </row>
    <row r="202" spans="1:1">
      <c r="A202" s="250"/>
    </row>
    <row r="203" spans="1:1">
      <c r="A203" s="250"/>
    </row>
    <row r="204" spans="1:1">
      <c r="A204" s="250"/>
    </row>
    <row r="205" spans="1:1">
      <c r="A205" s="250"/>
    </row>
    <row r="206" spans="1:1">
      <c r="A206" s="250"/>
    </row>
    <row r="207" spans="1:1">
      <c r="A207" s="250"/>
    </row>
    <row r="208" spans="1:1">
      <c r="A208" s="250"/>
    </row>
    <row r="209" spans="1:1">
      <c r="A209" s="250"/>
    </row>
    <row r="210" spans="1:1">
      <c r="A210" s="250"/>
    </row>
    <row r="211" spans="1:1">
      <c r="A211" s="250"/>
    </row>
    <row r="212" spans="1:1">
      <c r="A212" s="250"/>
    </row>
    <row r="213" spans="1:1">
      <c r="A213" s="250"/>
    </row>
    <row r="214" spans="1:1">
      <c r="A214" s="250"/>
    </row>
    <row r="215" spans="1:1">
      <c r="A215" s="250"/>
    </row>
    <row r="216" spans="1:1">
      <c r="A216" s="250"/>
    </row>
    <row r="217" spans="1:1">
      <c r="A217" s="250"/>
    </row>
    <row r="218" spans="1:1">
      <c r="A218" s="250"/>
    </row>
    <row r="219" spans="1:1">
      <c r="A219" s="250"/>
    </row>
    <row r="220" spans="1:1">
      <c r="A220" s="250"/>
    </row>
    <row r="221" spans="1:1">
      <c r="A221" s="250"/>
    </row>
    <row r="222" spans="1:1">
      <c r="A222" s="250"/>
    </row>
    <row r="223" spans="1:1">
      <c r="A223" s="250"/>
    </row>
    <row r="224" spans="1:1">
      <c r="A224" s="250"/>
    </row>
    <row r="225" spans="1:1">
      <c r="A225" s="250"/>
    </row>
    <row r="226" spans="1:1">
      <c r="A226" s="250"/>
    </row>
    <row r="227" spans="1:1">
      <c r="A227" s="250"/>
    </row>
    <row r="228" spans="1:1">
      <c r="A228" s="250"/>
    </row>
    <row r="229" spans="1:1">
      <c r="A229" s="250"/>
    </row>
    <row r="230" spans="1:1">
      <c r="A230" s="250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13</v>
      </c>
      <c r="B1" s="7" t="s">
        <v>454</v>
      </c>
      <c r="C1" s="7" t="s">
        <v>455</v>
      </c>
      <c r="D1" s="7" t="s">
        <v>456</v>
      </c>
      <c r="E1" s="7" t="s">
        <v>457</v>
      </c>
      <c r="F1" s="7" t="s">
        <v>458</v>
      </c>
      <c r="G1" s="7" t="s">
        <v>459</v>
      </c>
      <c r="H1" s="7" t="s">
        <v>460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349</v>
      </c>
      <c r="E3" s="6" t="s">
        <v>341</v>
      </c>
      <c r="F3" s="9"/>
      <c r="G3" s="9"/>
      <c r="H3" s="9"/>
    </row>
    <row r="4" spans="1:8" ht="127.5">
      <c r="A4" s="6" t="s">
        <v>633</v>
      </c>
      <c r="C4" s="10" t="s">
        <v>400</v>
      </c>
      <c r="D4" s="10" t="s">
        <v>448</v>
      </c>
      <c r="E4" s="9"/>
      <c r="F4" s="9"/>
      <c r="G4" s="9"/>
      <c r="H4" s="9"/>
    </row>
    <row r="5" spans="1:8" ht="102">
      <c r="A5" s="6" t="s">
        <v>461</v>
      </c>
      <c r="C5" s="10" t="s">
        <v>634</v>
      </c>
      <c r="D5" s="10" t="s">
        <v>449</v>
      </c>
      <c r="E5" s="9"/>
      <c r="F5" s="9"/>
      <c r="G5" s="9"/>
      <c r="H5" s="9"/>
    </row>
    <row r="6" spans="1:8" ht="102">
      <c r="A6" s="11" t="s">
        <v>462</v>
      </c>
      <c r="C6" s="10" t="s">
        <v>401</v>
      </c>
      <c r="D6" s="10" t="s">
        <v>452</v>
      </c>
      <c r="E6" s="9"/>
      <c r="F6" s="9"/>
      <c r="G6" s="9"/>
      <c r="H6" s="9"/>
    </row>
    <row r="7" spans="1:8" ht="89.25">
      <c r="A7" s="6" t="s">
        <v>446</v>
      </c>
      <c r="C7" s="12" t="s">
        <v>404</v>
      </c>
      <c r="D7" s="12" t="s">
        <v>453</v>
      </c>
      <c r="E7" s="9"/>
      <c r="F7" s="9"/>
      <c r="G7" s="9"/>
      <c r="H7" s="9"/>
    </row>
    <row r="8" spans="1:8" ht="89.25">
      <c r="A8" s="6" t="s">
        <v>104</v>
      </c>
      <c r="C8" s="11"/>
      <c r="D8" s="11" t="s">
        <v>632</v>
      </c>
      <c r="E8" s="9"/>
      <c r="F8" s="9"/>
      <c r="G8" s="9"/>
      <c r="H8" s="9"/>
    </row>
    <row r="9" spans="1:8" ht="76.5">
      <c r="A9" s="6" t="s">
        <v>447</v>
      </c>
      <c r="C9" s="11"/>
      <c r="D9" s="11" t="s">
        <v>631</v>
      </c>
      <c r="E9" s="9"/>
      <c r="F9" s="9"/>
      <c r="G9" s="9"/>
      <c r="H9" s="9"/>
    </row>
    <row r="10" spans="1:8" ht="114.75">
      <c r="A10" s="6" t="s">
        <v>405</v>
      </c>
      <c r="C10" s="11"/>
      <c r="D10" s="11" t="s">
        <v>630</v>
      </c>
      <c r="E10" s="9"/>
      <c r="F10" s="9"/>
      <c r="G10" s="9"/>
      <c r="H10" s="9"/>
    </row>
    <row r="11" spans="1:8" ht="51">
      <c r="A11" s="6" t="s">
        <v>98</v>
      </c>
      <c r="C11" s="11"/>
      <c r="D11" s="11" t="s">
        <v>629</v>
      </c>
      <c r="E11" s="9"/>
      <c r="F11" s="9"/>
      <c r="G11" s="9"/>
      <c r="H11" s="9"/>
    </row>
    <row r="12" spans="1:8" ht="51">
      <c r="A12" s="6" t="s">
        <v>99</v>
      </c>
      <c r="C12" s="11"/>
      <c r="D12" s="11"/>
      <c r="E12" s="9"/>
      <c r="F12" s="9"/>
      <c r="G12" s="9"/>
      <c r="H12" s="6" t="s">
        <v>346</v>
      </c>
    </row>
    <row r="13" spans="1:8" ht="63.75">
      <c r="A13" s="6" t="s">
        <v>100</v>
      </c>
      <c r="C13" s="11"/>
      <c r="D13" s="11" t="s">
        <v>627</v>
      </c>
      <c r="E13" s="9"/>
      <c r="F13" s="9"/>
      <c r="G13" s="9"/>
      <c r="H13" s="6"/>
    </row>
    <row r="14" spans="1:8" ht="63.75">
      <c r="A14" s="6" t="s">
        <v>101</v>
      </c>
      <c r="C14" s="11"/>
      <c r="D14" s="11" t="s">
        <v>628</v>
      </c>
      <c r="E14" s="9"/>
      <c r="F14" s="9"/>
      <c r="G14" s="9"/>
      <c r="H14" s="6"/>
    </row>
    <row r="15" spans="1:8" ht="63.75">
      <c r="A15" s="6" t="s">
        <v>102</v>
      </c>
      <c r="C15" s="11"/>
      <c r="D15" s="11"/>
      <c r="E15" s="9"/>
      <c r="F15" s="9"/>
      <c r="G15" s="9"/>
      <c r="H15" s="6" t="s">
        <v>346</v>
      </c>
    </row>
    <row r="16" spans="1:8" ht="63.75">
      <c r="A16" s="6" t="s">
        <v>103</v>
      </c>
      <c r="C16" s="11"/>
      <c r="D16" s="11"/>
      <c r="E16" s="9"/>
      <c r="F16" s="9"/>
      <c r="G16" s="9"/>
      <c r="H16" s="6" t="s">
        <v>347</v>
      </c>
    </row>
    <row r="17" spans="1:8" ht="51">
      <c r="A17" s="6" t="s">
        <v>97</v>
      </c>
      <c r="C17" s="11"/>
      <c r="D17" s="11" t="s">
        <v>348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Form1</vt:lpstr>
      <vt:lpstr>Form2</vt:lpstr>
      <vt:lpstr>Form 2 Rück</vt:lpstr>
      <vt:lpstr>Form 3</vt:lpstr>
      <vt:lpstr>Form 4</vt:lpstr>
      <vt:lpstr>Form 5</vt:lpstr>
      <vt:lpstr>Nachkluppierung</vt:lpstr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2020-06-10T12:27:15Z</cp:lastPrinted>
  <dcterms:created xsi:type="dcterms:W3CDTF">2008-06-19T12:17:58Z</dcterms:created>
  <dcterms:modified xsi:type="dcterms:W3CDTF">2024-02-14T13:40:47Z</dcterms:modified>
</cp:coreProperties>
</file>