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AWN\400_Prozesse\07_Schutzwald_KA\Weiserflächen_ka\WF Original\WAA_Brienzwiler_obere Rufiberg_17\2023\"/>
    </mc:Choice>
  </mc:AlternateContent>
  <bookViews>
    <workbookView xWindow="0" yWindow="0" windowWidth="28800" windowHeight="13830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0" i="5" l="1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I28" i="5" l="1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<sst xmlns="http://schemas.openxmlformats.org/spreadsheetml/2006/main" count="169" uniqueCount="66">
  <si>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</si>
  <si>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</si>
  <si>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</si>
  <si>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</si>
  <si>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</si>
  <si>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</si>
  <si>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</si>
  <si>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</si>
  <si>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</si>
  <si>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</si>
  <si>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</si>
  <si>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</si>
  <si>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</si>
  <si>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</si>
  <si>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</si>
  <si>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</si>
  <si>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</si>
  <si>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</si>
  <si>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</si>
  <si>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</si>
  <si>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</si>
  <si>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</si>
  <si>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</si>
  <si>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</si>
  <si>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</si>
  <si>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</si>
  <si>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</si>
  <si>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</si>
  <si>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</si>
  <si>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</si>
  <si>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</si>
  <si>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</si>
  <si>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</si>
  <si>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</si>
  <si>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</si>
  <si>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</si>
  <si>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</si>
  <si>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</si>
  <si>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</si>
  <si>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</si>
  <si>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</si>
  <si>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</si>
  <si>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</si>
  <si>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</si>
  <si>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</si>
  <si>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</si>
  <si>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</si>
  <si>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</si>
  <si>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</si>
  <si>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</si>
  <si>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Ober rufiberg</t>
  </si>
  <si>
    <t>Daniel Grossmann, Thomas Häfelfinger, Samuel Schmutz</t>
  </si>
  <si>
    <t>16 - 20</t>
  </si>
  <si>
    <t>20 - 24</t>
  </si>
  <si>
    <t>24 - 28</t>
  </si>
  <si>
    <t xml:space="preserve">28 - 32 </t>
  </si>
  <si>
    <t>32 - 36</t>
  </si>
  <si>
    <t>36 - 40</t>
  </si>
  <si>
    <t>40 - 44</t>
  </si>
  <si>
    <t>44 - 48</t>
  </si>
  <si>
    <t>48 - 52</t>
  </si>
  <si>
    <t>52 - 56</t>
  </si>
  <si>
    <t>56 - 60</t>
  </si>
  <si>
    <t>60 - 64</t>
  </si>
  <si>
    <t>64 - 68</t>
  </si>
  <si>
    <t>68 - 72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</si>
</sst>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topLeftCell="A7" workbookViewId="0">
      <selection activeCell="S9" sqref="S9:S22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45020</v>
      </c>
    </row>
    <row r="5" spans="1:19" x14ac:dyDescent="0.25">
      <c r="A5" s="13" t="s">
        <v>17</v>
      </c>
      <c r="B5" s="10" t="s">
        <v>51</v>
      </c>
    </row>
    <row r="6" spans="1:19" x14ac:dyDescent="0.25">
      <c r="A6" s="13" t="s">
        <v>18</v>
      </c>
      <c r="B6" s="6">
        <v>1.46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29" t="s">
        <v>52</v>
      </c>
      <c r="B9" s="31">
        <v>1</v>
      </c>
      <c r="C9" s="29">
        <v>7</v>
      </c>
      <c r="D9" s="29">
        <v>1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29">
        <v>47</v>
      </c>
    </row>
    <row r="10" spans="1:19" x14ac:dyDescent="0.25">
      <c r="A10" s="29" t="s">
        <v>53</v>
      </c>
      <c r="B10" s="31">
        <v>2</v>
      </c>
      <c r="C10" s="29">
        <v>14</v>
      </c>
      <c r="D10" s="29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29">
        <v>47</v>
      </c>
    </row>
    <row r="11" spans="1:19" x14ac:dyDescent="0.25">
      <c r="A11" s="30" t="s">
        <v>54</v>
      </c>
      <c r="B11" s="32">
        <v>3</v>
      </c>
      <c r="C11" s="30">
        <v>14</v>
      </c>
      <c r="D11" s="30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30">
        <v>36</v>
      </c>
    </row>
    <row r="12" spans="1:19" x14ac:dyDescent="0.25">
      <c r="A12" s="29" t="s">
        <v>55</v>
      </c>
      <c r="B12" s="31">
        <v>4</v>
      </c>
      <c r="C12" s="29">
        <v>19</v>
      </c>
      <c r="D12" s="29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29">
        <v>20</v>
      </c>
    </row>
    <row r="13" spans="1:19" x14ac:dyDescent="0.25">
      <c r="A13" s="29" t="s">
        <v>56</v>
      </c>
      <c r="B13" s="31">
        <v>5</v>
      </c>
      <c r="C13" s="29">
        <v>16</v>
      </c>
      <c r="D13" s="29">
        <v>1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29">
        <v>18</v>
      </c>
    </row>
    <row r="14" spans="1:19" x14ac:dyDescent="0.25">
      <c r="A14" s="30" t="s">
        <v>57</v>
      </c>
      <c r="B14" s="32">
        <v>6</v>
      </c>
      <c r="C14" s="30">
        <v>19</v>
      </c>
      <c r="D14" s="30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30">
        <v>16</v>
      </c>
    </row>
    <row r="15" spans="1:19" x14ac:dyDescent="0.25">
      <c r="A15" s="29" t="s">
        <v>58</v>
      </c>
      <c r="B15" s="31">
        <v>7</v>
      </c>
      <c r="C15" s="29">
        <v>18</v>
      </c>
      <c r="D15" s="29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29">
        <v>18</v>
      </c>
    </row>
    <row r="16" spans="1:19" x14ac:dyDescent="0.25">
      <c r="A16" s="29" t="s">
        <v>59</v>
      </c>
      <c r="B16" s="31">
        <v>8</v>
      </c>
      <c r="C16" s="29">
        <v>16</v>
      </c>
      <c r="D16" s="29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29">
        <v>10</v>
      </c>
    </row>
    <row r="17" spans="1:19" x14ac:dyDescent="0.25">
      <c r="A17" s="30" t="s">
        <v>60</v>
      </c>
      <c r="B17" s="32">
        <v>9</v>
      </c>
      <c r="C17" s="30">
        <v>17</v>
      </c>
      <c r="D17" s="30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30">
        <v>6</v>
      </c>
    </row>
    <row r="18" spans="1:19" x14ac:dyDescent="0.25">
      <c r="A18" s="29" t="s">
        <v>61</v>
      </c>
      <c r="B18" s="31">
        <v>10</v>
      </c>
      <c r="C18" s="29">
        <v>10</v>
      </c>
      <c r="D18" s="29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29">
        <v>12</v>
      </c>
    </row>
    <row r="19" spans="1:19" x14ac:dyDescent="0.25">
      <c r="A19" s="29" t="s">
        <v>62</v>
      </c>
      <c r="B19" s="31">
        <v>11</v>
      </c>
      <c r="C19" s="29">
        <v>12</v>
      </c>
      <c r="D19" s="29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29">
        <v>2</v>
      </c>
    </row>
    <row r="20" spans="1:19" x14ac:dyDescent="0.25">
      <c r="A20" s="30" t="s">
        <v>63</v>
      </c>
      <c r="B20" s="32">
        <v>12</v>
      </c>
      <c r="C20" s="30">
        <v>1</v>
      </c>
      <c r="D20" s="30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30">
        <v>13</v>
      </c>
    </row>
    <row r="21" spans="1:19" x14ac:dyDescent="0.25">
      <c r="A21" s="29" t="s">
        <v>64</v>
      </c>
      <c r="B21" s="31">
        <v>13</v>
      </c>
      <c r="C21" s="29"/>
      <c r="D21" s="29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29">
        <v>1</v>
      </c>
    </row>
    <row r="22" spans="1:19" x14ac:dyDescent="0.25">
      <c r="A22" s="29" t="s">
        <v>65</v>
      </c>
      <c r="B22" s="31">
        <v>14</v>
      </c>
      <c r="C22" s="29">
        <v>2</v>
      </c>
      <c r="D22" s="29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29">
        <v>1</v>
      </c>
    </row>
    <row r="23" spans="1:19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165</v>
      </c>
      <c r="D54" s="12">
        <f t="shared" ref="D54:S54" si="0">SUM(D9:D51)</f>
        <v>2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0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247</v>
      </c>
      <c r="T54" s="13">
        <f>SUM(C54:S54)</f>
        <v>414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113</v>
      </c>
      <c r="D55" s="20">
        <f t="shared" ref="D55:S55" si="3">ROUND(D54/$B$6, 1)</f>
        <v>1.4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0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169.2</v>
      </c>
      <c r="T55" s="21">
        <f>ROUND(SUM(C55:S55),0)</f>
        <v>284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 t="e">
        <f>ROUND('Berechnungen Grundflaeche'!C53, 2)</f>
        <v>#VALUE!</v>
      </c>
      <c r="D56" s="22" t="e">
        <f>ROUND('Berechnungen Grundflaeche'!D53, 2)</f>
        <v>#VALUE!</v>
      </c>
      <c r="E56" s="22" t="e">
        <f>ROUND('Berechnungen Grundflaeche'!E53, 2)</f>
        <v>#VALUE!</v>
      </c>
      <c r="F56" s="22" t="e">
        <f>ROUND('Berechnungen Grundflaeche'!F53, 2)</f>
        <v>#VALUE!</v>
      </c>
      <c r="G56" s="22" t="e">
        <f>ROUND('Berechnungen Grundflaeche'!G53, 2)</f>
        <v>#VALUE!</v>
      </c>
      <c r="H56" s="22" t="e">
        <f>ROUND('Berechnungen Grundflaeche'!H53, 2)</f>
        <v>#VALUE!</v>
      </c>
      <c r="I56" s="22" t="e">
        <f>ROUND('Berechnungen Grundflaeche'!I53, 2)</f>
        <v>#VALUE!</v>
      </c>
      <c r="J56" s="22" t="e">
        <f>ROUND('Berechnungen Grundflaeche'!J53, 2)</f>
        <v>#VALUE!</v>
      </c>
      <c r="K56" s="22" t="e">
        <f>ROUND('Berechnungen Grundflaeche'!K53, 2)</f>
        <v>#VALUE!</v>
      </c>
      <c r="L56" s="22" t="e">
        <f>ROUND('Berechnungen Grundflaeche'!L53, 2)</f>
        <v>#VALUE!</v>
      </c>
      <c r="M56" s="22" t="e">
        <f>ROUND('Berechnungen Grundflaeche'!M53, 2)</f>
        <v>#VALUE!</v>
      </c>
      <c r="N56" s="22" t="e">
        <f>ROUND('Berechnungen Grundflaeche'!N53, 2)</f>
        <v>#VALUE!</v>
      </c>
      <c r="O56" s="22" t="e">
        <f>ROUND('Berechnungen Grundflaeche'!O53, 2)</f>
        <v>#VALUE!</v>
      </c>
      <c r="P56" s="22" t="e">
        <f>ROUND('Berechnungen Grundflaeche'!P53, 2)</f>
        <v>#VALUE!</v>
      </c>
      <c r="Q56" s="22" t="e">
        <f>ROUND('Berechnungen Grundflaeche'!Q53, 2)</f>
        <v>#VALUE!</v>
      </c>
      <c r="R56" s="22" t="e">
        <f>ROUND('Berechnungen Grundflaeche'!R53, 2)</f>
        <v>#VALUE!</v>
      </c>
      <c r="S56" s="22" t="e">
        <f>ROUND('Berechnungen Grundflaeche'!S53, 2)</f>
        <v>#VALUE!</v>
      </c>
      <c r="T56" s="23" t="e">
        <f>ROUND('Berechnungen Grundflaeche'!T53,1)</f>
        <v>#VALUE!</v>
      </c>
      <c r="U56" s="13" t="s">
        <v>41</v>
      </c>
    </row>
    <row r="57" spans="1:21" ht="18" x14ac:dyDescent="0.25">
      <c r="A57" s="13"/>
      <c r="B57" s="13" t="s">
        <v>26</v>
      </c>
      <c r="C57" s="22" t="e">
        <f>ROUND('Berechnungen Grundflaeche'!C54, 2)</f>
        <v>#VALUE!</v>
      </c>
      <c r="D57" s="22" t="e">
        <f>ROUND('Berechnungen Grundflaeche'!D54, 2)</f>
        <v>#VALUE!</v>
      </c>
      <c r="E57" s="22" t="e">
        <f>ROUND('Berechnungen Grundflaeche'!E54, 2)</f>
        <v>#VALUE!</v>
      </c>
      <c r="F57" s="22" t="e">
        <f>ROUND('Berechnungen Grundflaeche'!F54, 2)</f>
        <v>#VALUE!</v>
      </c>
      <c r="G57" s="22" t="e">
        <f>ROUND('Berechnungen Grundflaeche'!G54, 2)</f>
        <v>#VALUE!</v>
      </c>
      <c r="H57" s="22" t="e">
        <f>ROUND('Berechnungen Grundflaeche'!H54, 2)</f>
        <v>#VALUE!</v>
      </c>
      <c r="I57" s="22" t="e">
        <f>ROUND('Berechnungen Grundflaeche'!I54, 2)</f>
        <v>#VALUE!</v>
      </c>
      <c r="J57" s="22" t="e">
        <f>ROUND('Berechnungen Grundflaeche'!J54, 2)</f>
        <v>#VALUE!</v>
      </c>
      <c r="K57" s="22" t="e">
        <f>ROUND('Berechnungen Grundflaeche'!K54, 2)</f>
        <v>#VALUE!</v>
      </c>
      <c r="L57" s="22" t="e">
        <f>ROUND('Berechnungen Grundflaeche'!L54, 2)</f>
        <v>#VALUE!</v>
      </c>
      <c r="M57" s="22" t="e">
        <f>ROUND('Berechnungen Grundflaeche'!M54, 2)</f>
        <v>#VALUE!</v>
      </c>
      <c r="N57" s="22" t="e">
        <f>ROUND('Berechnungen Grundflaeche'!N54, 2)</f>
        <v>#VALUE!</v>
      </c>
      <c r="O57" s="22" t="e">
        <f>ROUND('Berechnungen Grundflaeche'!O54, 2)</f>
        <v>#VALUE!</v>
      </c>
      <c r="P57" s="22" t="e">
        <f>ROUND('Berechnungen Grundflaeche'!P54, 2)</f>
        <v>#VALUE!</v>
      </c>
      <c r="Q57" s="22" t="e">
        <f>ROUND('Berechnungen Grundflaeche'!Q54, 2)</f>
        <v>#VALUE!</v>
      </c>
      <c r="R57" s="22" t="e">
        <f>ROUND('Berechnungen Grundflaeche'!R54, 2)</f>
        <v>#VALUE!</v>
      </c>
      <c r="S57" s="22" t="e">
        <f>ROUND('Berechnungen Grundflaeche'!S54, 2)</f>
        <v>#VALUE!</v>
      </c>
      <c r="T57" s="23" t="e">
        <f>ROUND('Berechnungen Grundflaeche'!T54, 1)</f>
        <v>#VALUE!</v>
      </c>
      <c r="U57" s="13" t="s">
        <v>42</v>
      </c>
    </row>
    <row r="58" spans="1:21" x14ac:dyDescent="0.25">
      <c r="A58" s="19"/>
      <c r="B58" s="19" t="s">
        <v>27</v>
      </c>
      <c r="C58" s="24" t="e">
        <f>ROUND(100 * 'Berechnungen Grundflaeche'!C55,0)</f>
        <v>#VALUE!</v>
      </c>
      <c r="D58" s="24" t="e">
        <f>ROUND(100 * 'Berechnungen Grundflaeche'!D55,0)</f>
        <v>#VALUE!</v>
      </c>
      <c r="E58" s="24" t="e">
        <f>ROUND(100 * 'Berechnungen Grundflaeche'!E55,0)</f>
        <v>#VALUE!</v>
      </c>
      <c r="F58" s="24" t="e">
        <f>ROUND(100 * 'Berechnungen Grundflaeche'!F55,0)</f>
        <v>#VALUE!</v>
      </c>
      <c r="G58" s="24" t="e">
        <f>ROUND(100 * 'Berechnungen Grundflaeche'!G55,0)</f>
        <v>#VALUE!</v>
      </c>
      <c r="H58" s="24" t="e">
        <f>ROUND(100 * 'Berechnungen Grundflaeche'!H55,0)</f>
        <v>#VALUE!</v>
      </c>
      <c r="I58" s="24" t="e">
        <f>ROUND(100 * 'Berechnungen Grundflaeche'!I55,0)</f>
        <v>#VALUE!</v>
      </c>
      <c r="J58" s="24" t="e">
        <f>ROUND(100 * 'Berechnungen Grundflaeche'!J55,0)</f>
        <v>#VALUE!</v>
      </c>
      <c r="K58" s="24" t="e">
        <f>ROUND(100 * 'Berechnungen Grundflaeche'!K55,0)</f>
        <v>#VALUE!</v>
      </c>
      <c r="L58" s="24" t="e">
        <f>ROUND(100 * 'Berechnungen Grundflaeche'!L55,0)</f>
        <v>#VALUE!</v>
      </c>
      <c r="M58" s="24" t="e">
        <f>ROUND(100 * 'Berechnungen Grundflaeche'!M55,0)</f>
        <v>#VALUE!</v>
      </c>
      <c r="N58" s="24" t="e">
        <f>ROUND(100 * 'Berechnungen Grundflaeche'!N55,0)</f>
        <v>#VALUE!</v>
      </c>
      <c r="O58" s="24" t="e">
        <f>ROUND(100 * 'Berechnungen Grundflaeche'!O55,0)</f>
        <v>#VALUE!</v>
      </c>
      <c r="P58" s="24" t="e">
        <f>ROUND(100 * 'Berechnungen Grundflaeche'!P55,0)</f>
        <v>#VALUE!</v>
      </c>
      <c r="Q58" s="24" t="e">
        <f>ROUND(100 * 'Berechnungen Grundflaeche'!Q55,0)</f>
        <v>#VALUE!</v>
      </c>
      <c r="R58" s="24" t="e">
        <f>ROUND(100 * 'Berechnungen Grundflaeche'!R55,0)</f>
        <v>#VALUE!</v>
      </c>
      <c r="S58" s="24" t="e">
        <f>ROUND(100 * 'Berechnungen Grundflaeche'!S55,0)</f>
        <v>#VALUE!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1026</v>
      </c>
      <c r="D59" s="26">
        <f>ROUND('Berechnungen Vorrat'!D53, 1)</f>
        <v>6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0</v>
      </c>
      <c r="J59" s="26">
        <f>ROUND('Berechnungen Vorrat'!J53, 1)</f>
        <v>0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1100</v>
      </c>
      <c r="T59" s="27">
        <f>ROUND('Berechnungen Vorrat'!T53, 0)</f>
        <v>2132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702.7</v>
      </c>
      <c r="D60" s="26">
        <f>ROUND('Berechnungen Vorrat'!D54, 1)</f>
        <v>4.0999999999999996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0</v>
      </c>
      <c r="J60" s="26">
        <f>ROUND('Berechnungen Vorrat'!J54, 1)</f>
        <v>0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753.4</v>
      </c>
      <c r="T60" s="27">
        <f>ROUND('Berechnungen Vorrat'!T54, 0)</f>
        <v>1460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48</v>
      </c>
      <c r="D61" s="24">
        <f>ROUND(100 * 'Berechnungen Vorrat'!D55, 0)</f>
        <v>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0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52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1.46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 t="str">
        <f>Kluppierungsprotokoll!A9</f>
        <v>16 - 20</v>
      </c>
      <c r="B9" s="7">
        <f>Kluppierungsprotokoll!B9</f>
        <v>1</v>
      </c>
      <c r="C9" s="7">
        <f>Kluppierungsprotokoll!C9/$B$6</f>
        <v>4.794520547945206</v>
      </c>
      <c r="D9" s="7">
        <f>Kluppierungsprotokoll!D9/$B$6</f>
        <v>0.68493150684931503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32.19178082191781</v>
      </c>
    </row>
    <row r="10" spans="1:19" x14ac:dyDescent="0.25">
      <c r="A10" s="8" t="str">
        <f>Kluppierungsprotokoll!A10</f>
        <v>20 - 24</v>
      </c>
      <c r="B10" s="8">
        <f>Kluppierungsprotokoll!B10</f>
        <v>2</v>
      </c>
      <c r="C10" s="8">
        <f>Kluppierungsprotokoll!C10/$B$6</f>
        <v>9.589041095890412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32.19178082191781</v>
      </c>
    </row>
    <row r="11" spans="1:19" x14ac:dyDescent="0.25">
      <c r="A11" s="8" t="str">
        <f>Kluppierungsprotokoll!A11</f>
        <v>24 - 28</v>
      </c>
      <c r="B11" s="8">
        <f>Kluppierungsprotokoll!B11</f>
        <v>3</v>
      </c>
      <c r="C11" s="8">
        <f>Kluppierungsprotokoll!C11/$B$6</f>
        <v>9.589041095890412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24.657534246575342</v>
      </c>
    </row>
    <row r="12" spans="1:19" x14ac:dyDescent="0.25">
      <c r="A12" s="8" t="str">
        <f>Kluppierungsprotokoll!A12</f>
        <v xml:space="preserve">28 - 32 </v>
      </c>
      <c r="B12" s="8">
        <f>Kluppierungsprotokoll!B12</f>
        <v>4</v>
      </c>
      <c r="C12" s="8">
        <f>Kluppierungsprotokoll!C12/$B$6</f>
        <v>13.013698630136986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13.698630136986301</v>
      </c>
    </row>
    <row r="13" spans="1:19" x14ac:dyDescent="0.25">
      <c r="A13" s="8" t="str">
        <f>Kluppierungsprotokoll!A13</f>
        <v>32 - 36</v>
      </c>
      <c r="B13" s="8">
        <f>Kluppierungsprotokoll!B13</f>
        <v>5</v>
      </c>
      <c r="C13" s="8">
        <f>Kluppierungsprotokoll!C13/$B$6</f>
        <v>10.95890410958904</v>
      </c>
      <c r="D13" s="8">
        <f>Kluppierungsprotokoll!D13/$B$6</f>
        <v>0.68493150684931503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12.328767123287671</v>
      </c>
    </row>
    <row r="14" spans="1:19" x14ac:dyDescent="0.25">
      <c r="A14" s="8" t="str">
        <f>Kluppierungsprotokoll!A14</f>
        <v>36 - 40</v>
      </c>
      <c r="B14" s="8">
        <f>Kluppierungsprotokoll!B14</f>
        <v>6</v>
      </c>
      <c r="C14" s="8">
        <f>Kluppierungsprotokoll!C14/$B$6</f>
        <v>13.013698630136986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10.95890410958904</v>
      </c>
    </row>
    <row r="15" spans="1:19" x14ac:dyDescent="0.25">
      <c r="A15" s="8" t="str">
        <f>Kluppierungsprotokoll!A15</f>
        <v>40 - 44</v>
      </c>
      <c r="B15" s="8">
        <f>Kluppierungsprotokoll!B15</f>
        <v>7</v>
      </c>
      <c r="C15" s="8">
        <f>Kluppierungsprotokoll!C15/$B$6</f>
        <v>12.328767123287671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12.328767123287671</v>
      </c>
    </row>
    <row r="16" spans="1:19" x14ac:dyDescent="0.25">
      <c r="A16" s="8" t="str">
        <f>Kluppierungsprotokoll!A16</f>
        <v>44 - 48</v>
      </c>
      <c r="B16" s="8">
        <f>Kluppierungsprotokoll!B16</f>
        <v>8</v>
      </c>
      <c r="C16" s="8">
        <f>Kluppierungsprotokoll!C16/$B$6</f>
        <v>10.95890410958904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6.8493150684931505</v>
      </c>
    </row>
    <row r="17" spans="1:19" x14ac:dyDescent="0.25">
      <c r="A17" s="8" t="str">
        <f>Kluppierungsprotokoll!A17</f>
        <v>48 - 52</v>
      </c>
      <c r="B17" s="8">
        <f>Kluppierungsprotokoll!B17</f>
        <v>9</v>
      </c>
      <c r="C17" s="8">
        <f>Kluppierungsprotokoll!C17/$B$6</f>
        <v>11.643835616438356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4.1095890410958908</v>
      </c>
    </row>
    <row r="18" spans="1:19" x14ac:dyDescent="0.25">
      <c r="A18" s="8" t="str">
        <f>Kluppierungsprotokoll!A18</f>
        <v>52 - 56</v>
      </c>
      <c r="B18" s="8">
        <f>Kluppierungsprotokoll!B18</f>
        <v>10</v>
      </c>
      <c r="C18" s="8">
        <f>Kluppierungsprotokoll!C18/$B$6</f>
        <v>6.8493150684931505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8.2191780821917817</v>
      </c>
    </row>
    <row r="19" spans="1:19" x14ac:dyDescent="0.25">
      <c r="A19" s="8" t="str">
        <f>Kluppierungsprotokoll!A19</f>
        <v>56 - 60</v>
      </c>
      <c r="B19" s="8">
        <f>Kluppierungsprotokoll!B19</f>
        <v>11</v>
      </c>
      <c r="C19" s="8">
        <f>Kluppierungsprotokoll!C19/$B$6</f>
        <v>8.2191780821917817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1.3698630136986301</v>
      </c>
    </row>
    <row r="20" spans="1:19" x14ac:dyDescent="0.25">
      <c r="A20" s="8" t="str">
        <f>Kluppierungsprotokoll!A20</f>
        <v>60 - 64</v>
      </c>
      <c r="B20" s="8">
        <f>Kluppierungsprotokoll!B20</f>
        <v>12</v>
      </c>
      <c r="C20" s="8">
        <f>Kluppierungsprotokoll!C20/$B$6</f>
        <v>0.68493150684931503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8.9041095890410968</v>
      </c>
    </row>
    <row r="21" spans="1:19" x14ac:dyDescent="0.25">
      <c r="A21" s="8" t="str">
        <f>Kluppierungsprotokoll!A21</f>
        <v>64 - 68</v>
      </c>
      <c r="B21" s="8">
        <f>Kluppierungsprotokoll!B21</f>
        <v>13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0.68493150684931503</v>
      </c>
    </row>
    <row r="22" spans="1:19" x14ac:dyDescent="0.25">
      <c r="A22" s="8" t="str">
        <f>Kluppierungsprotokoll!A22</f>
        <v>68 - 72</v>
      </c>
      <c r="B22" s="8">
        <f>Kluppierungsprotokoll!B22</f>
        <v>14</v>
      </c>
      <c r="C22" s="8">
        <f>Kluppierungsprotokoll!C22/$B$6</f>
        <v>1.3698630136986301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0.68493150684931503</v>
      </c>
    </row>
    <row r="23" spans="1:19" x14ac:dyDescent="0.25">
      <c r="A23" s="8">
        <f>Kluppierungsprotokoll!A23</f>
        <v>0</v>
      </c>
      <c r="B23" s="8">
        <f>Kluppierungsprotokoll!B23</f>
        <v>0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0</v>
      </c>
      <c r="B24" s="8">
        <f>Kluppierungsprotokoll!B24</f>
        <v>0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0</v>
      </c>
      <c r="B25" s="8">
        <f>Kluppierungsprotokoll!B25</f>
        <v>0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0</v>
      </c>
      <c r="B26" s="8">
        <f>Kluppierungsprotokoll!B26</f>
        <v>0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0</v>
      </c>
      <c r="B27" s="8">
        <f>Kluppierungsprotokoll!B27</f>
        <v>0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0</v>
      </c>
      <c r="B28" s="8">
        <f>Kluppierungsprotokoll!B28</f>
        <v>0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0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1.46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 t="str">
        <f>Kluppierungsprotokoll!A9</f>
        <v>16 - 20</v>
      </c>
      <c r="B9" s="7">
        <f>Kluppierungsprotokoll!B9</f>
        <v>1</v>
      </c>
      <c r="C9" s="7" t="e">
        <f>Kluppierungsprotokoll!C9*($A9/200)^2*PI()</f>
        <v>#VALUE!</v>
      </c>
      <c r="D9" s="7" t="e">
        <f>Kluppierungsprotokoll!D9*($A9/200)^2*PI()</f>
        <v>#VALUE!</v>
      </c>
      <c r="E9" s="7" t="e">
        <f>Kluppierungsprotokoll!E9*($A9/200)^2*PI()</f>
        <v>#VALUE!</v>
      </c>
      <c r="F9" s="7" t="e">
        <f>Kluppierungsprotokoll!F9*($A9/200)^2*PI()</f>
        <v>#VALUE!</v>
      </c>
      <c r="G9" s="7" t="e">
        <f>Kluppierungsprotokoll!G9*($A9/200)^2*PI()</f>
        <v>#VALUE!</v>
      </c>
      <c r="H9" s="7" t="e">
        <f>Kluppierungsprotokoll!H9*($A9/200)^2*PI()</f>
        <v>#VALUE!</v>
      </c>
      <c r="I9" s="7" t="e">
        <f>Kluppierungsprotokoll!I9*($A9/200)^2*PI()</f>
        <v>#VALUE!</v>
      </c>
      <c r="J9" s="7" t="e">
        <f>Kluppierungsprotokoll!J9*($A9/200)^2*PI()</f>
        <v>#VALUE!</v>
      </c>
      <c r="K9" s="7" t="e">
        <f>Kluppierungsprotokoll!K9*($A9/200)^2*PI()</f>
        <v>#VALUE!</v>
      </c>
      <c r="L9" s="7" t="e">
        <f>Kluppierungsprotokoll!L9*($A9/200)^2*PI()</f>
        <v>#VALUE!</v>
      </c>
      <c r="M9" s="7" t="e">
        <f>Kluppierungsprotokoll!M9*($A9/200)^2*PI()</f>
        <v>#VALUE!</v>
      </c>
      <c r="N9" s="7" t="e">
        <f>Kluppierungsprotokoll!N9*($A9/200)^2*PI()</f>
        <v>#VALUE!</v>
      </c>
      <c r="O9" s="7" t="e">
        <f>Kluppierungsprotokoll!O9*($A9/200)^2*PI()</f>
        <v>#VALUE!</v>
      </c>
      <c r="P9" s="7" t="e">
        <f>Kluppierungsprotokoll!P9*($A9/200)^2*PI()</f>
        <v>#VALUE!</v>
      </c>
      <c r="Q9" s="7" t="e">
        <f>Kluppierungsprotokoll!Q9*($A9/200)^2*PI()</f>
        <v>#VALUE!</v>
      </c>
      <c r="R9" s="7" t="e">
        <f>Kluppierungsprotokoll!R9*($A9/200)^2*PI()</f>
        <v>#VALUE!</v>
      </c>
      <c r="S9" s="7" t="e">
        <f>Kluppierungsprotokoll!S9*($A9/200)^2*PI()</f>
        <v>#VALUE!</v>
      </c>
    </row>
    <row r="10" spans="1:19" x14ac:dyDescent="0.25">
      <c r="A10" s="8" t="str">
        <f>Kluppierungsprotokoll!A10</f>
        <v>20 - 24</v>
      </c>
      <c r="B10" s="8">
        <f>Kluppierungsprotokoll!B10</f>
        <v>2</v>
      </c>
      <c r="C10" s="8" t="e">
        <f>Kluppierungsprotokoll!C10*($A10/200)^2*PI()</f>
        <v>#VALUE!</v>
      </c>
      <c r="D10" s="8" t="e">
        <f>Kluppierungsprotokoll!D10*($A10/200)^2*PI()</f>
        <v>#VALUE!</v>
      </c>
      <c r="E10" s="8" t="e">
        <f>Kluppierungsprotokoll!E10*($A10/200)^2*PI()</f>
        <v>#VALUE!</v>
      </c>
      <c r="F10" s="8" t="e">
        <f>Kluppierungsprotokoll!F10*($A10/200)^2*PI()</f>
        <v>#VALUE!</v>
      </c>
      <c r="G10" s="8" t="e">
        <f>Kluppierungsprotokoll!G10*($A10/200)^2*PI()</f>
        <v>#VALUE!</v>
      </c>
      <c r="H10" s="8" t="e">
        <f>Kluppierungsprotokoll!H10*($A10/200)^2*PI()</f>
        <v>#VALUE!</v>
      </c>
      <c r="I10" s="8" t="e">
        <f>Kluppierungsprotokoll!I10*($A10/200)^2*PI()</f>
        <v>#VALUE!</v>
      </c>
      <c r="J10" s="8" t="e">
        <f>Kluppierungsprotokoll!J10*($A10/200)^2*PI()</f>
        <v>#VALUE!</v>
      </c>
      <c r="K10" s="8" t="e">
        <f>Kluppierungsprotokoll!K10*($A10/200)^2*PI()</f>
        <v>#VALUE!</v>
      </c>
      <c r="L10" s="8" t="e">
        <f>Kluppierungsprotokoll!L10*($A10/200)^2*PI()</f>
        <v>#VALUE!</v>
      </c>
      <c r="M10" s="8" t="e">
        <f>Kluppierungsprotokoll!M10*($A10/200)^2*PI()</f>
        <v>#VALUE!</v>
      </c>
      <c r="N10" s="8" t="e">
        <f>Kluppierungsprotokoll!N10*($A10/200)^2*PI()</f>
        <v>#VALUE!</v>
      </c>
      <c r="O10" s="8" t="e">
        <f>Kluppierungsprotokoll!O10*($A10/200)^2*PI()</f>
        <v>#VALUE!</v>
      </c>
      <c r="P10" s="8" t="e">
        <f>Kluppierungsprotokoll!P10*($A10/200)^2*PI()</f>
        <v>#VALUE!</v>
      </c>
      <c r="Q10" s="8" t="e">
        <f>Kluppierungsprotokoll!Q10*($A10/200)^2*PI()</f>
        <v>#VALUE!</v>
      </c>
      <c r="R10" s="8" t="e">
        <f>Kluppierungsprotokoll!R10*($A10/200)^2*PI()</f>
        <v>#VALUE!</v>
      </c>
      <c r="S10" s="8" t="e">
        <f>Kluppierungsprotokoll!S10*($A10/200)^2*PI()</f>
        <v>#VALUE!</v>
      </c>
    </row>
    <row r="11" spans="1:19" x14ac:dyDescent="0.25">
      <c r="A11" s="8" t="str">
        <f>Kluppierungsprotokoll!A11</f>
        <v>24 - 28</v>
      </c>
      <c r="B11" s="8">
        <f>Kluppierungsprotokoll!B11</f>
        <v>3</v>
      </c>
      <c r="C11" s="8" t="e">
        <f>Kluppierungsprotokoll!C11*($A11/200)^2*PI()</f>
        <v>#VALUE!</v>
      </c>
      <c r="D11" s="8" t="e">
        <f>Kluppierungsprotokoll!D11*($A11/200)^2*PI()</f>
        <v>#VALUE!</v>
      </c>
      <c r="E11" s="8" t="e">
        <f>Kluppierungsprotokoll!E11*($A11/200)^2*PI()</f>
        <v>#VALUE!</v>
      </c>
      <c r="F11" s="8" t="e">
        <f>Kluppierungsprotokoll!F11*($A11/200)^2*PI()</f>
        <v>#VALUE!</v>
      </c>
      <c r="G11" s="8" t="e">
        <f>Kluppierungsprotokoll!G11*($A11/200)^2*PI()</f>
        <v>#VALUE!</v>
      </c>
      <c r="H11" s="8" t="e">
        <f>Kluppierungsprotokoll!H11*($A11/200)^2*PI()</f>
        <v>#VALUE!</v>
      </c>
      <c r="I11" s="8" t="e">
        <f>Kluppierungsprotokoll!I11*($A11/200)^2*PI()</f>
        <v>#VALUE!</v>
      </c>
      <c r="J11" s="8" t="e">
        <f>Kluppierungsprotokoll!J11*($A11/200)^2*PI()</f>
        <v>#VALUE!</v>
      </c>
      <c r="K11" s="8" t="e">
        <f>Kluppierungsprotokoll!K11*($A11/200)^2*PI()</f>
        <v>#VALUE!</v>
      </c>
      <c r="L11" s="8" t="e">
        <f>Kluppierungsprotokoll!L11*($A11/200)^2*PI()</f>
        <v>#VALUE!</v>
      </c>
      <c r="M11" s="8" t="e">
        <f>Kluppierungsprotokoll!M11*($A11/200)^2*PI()</f>
        <v>#VALUE!</v>
      </c>
      <c r="N11" s="8" t="e">
        <f>Kluppierungsprotokoll!N11*($A11/200)^2*PI()</f>
        <v>#VALUE!</v>
      </c>
      <c r="O11" s="8" t="e">
        <f>Kluppierungsprotokoll!O11*($A11/200)^2*PI()</f>
        <v>#VALUE!</v>
      </c>
      <c r="P11" s="8" t="e">
        <f>Kluppierungsprotokoll!P11*($A11/200)^2*PI()</f>
        <v>#VALUE!</v>
      </c>
      <c r="Q11" s="8" t="e">
        <f>Kluppierungsprotokoll!Q11*($A11/200)^2*PI()</f>
        <v>#VALUE!</v>
      </c>
      <c r="R11" s="8" t="e">
        <f>Kluppierungsprotokoll!R11*($A11/200)^2*PI()</f>
        <v>#VALUE!</v>
      </c>
      <c r="S11" s="8" t="e">
        <f>Kluppierungsprotokoll!S11*($A11/200)^2*PI()</f>
        <v>#VALUE!</v>
      </c>
    </row>
    <row r="12" spans="1:19" x14ac:dyDescent="0.25">
      <c r="A12" s="8" t="str">
        <f>Kluppierungsprotokoll!A12</f>
        <v xml:space="preserve">28 - 32 </v>
      </c>
      <c r="B12" s="8">
        <f>Kluppierungsprotokoll!B12</f>
        <v>4</v>
      </c>
      <c r="C12" s="8" t="e">
        <f>Kluppierungsprotokoll!C12*($A12/200)^2*PI()</f>
        <v>#VALUE!</v>
      </c>
      <c r="D12" s="8" t="e">
        <f>Kluppierungsprotokoll!D12*($A12/200)^2*PI()</f>
        <v>#VALUE!</v>
      </c>
      <c r="E12" s="8" t="e">
        <f>Kluppierungsprotokoll!E12*($A12/200)^2*PI()</f>
        <v>#VALUE!</v>
      </c>
      <c r="F12" s="8" t="e">
        <f>Kluppierungsprotokoll!F12*($A12/200)^2*PI()</f>
        <v>#VALUE!</v>
      </c>
      <c r="G12" s="8" t="e">
        <f>Kluppierungsprotokoll!G12*($A12/200)^2*PI()</f>
        <v>#VALUE!</v>
      </c>
      <c r="H12" s="8" t="e">
        <f>Kluppierungsprotokoll!H12*($A12/200)^2*PI()</f>
        <v>#VALUE!</v>
      </c>
      <c r="I12" s="8" t="e">
        <f>Kluppierungsprotokoll!I12*($A12/200)^2*PI()</f>
        <v>#VALUE!</v>
      </c>
      <c r="J12" s="8" t="e">
        <f>Kluppierungsprotokoll!J12*($A12/200)^2*PI()</f>
        <v>#VALUE!</v>
      </c>
      <c r="K12" s="8" t="e">
        <f>Kluppierungsprotokoll!K12*($A12/200)^2*PI()</f>
        <v>#VALUE!</v>
      </c>
      <c r="L12" s="8" t="e">
        <f>Kluppierungsprotokoll!L12*($A12/200)^2*PI()</f>
        <v>#VALUE!</v>
      </c>
      <c r="M12" s="8" t="e">
        <f>Kluppierungsprotokoll!M12*($A12/200)^2*PI()</f>
        <v>#VALUE!</v>
      </c>
      <c r="N12" s="8" t="e">
        <f>Kluppierungsprotokoll!N12*($A12/200)^2*PI()</f>
        <v>#VALUE!</v>
      </c>
      <c r="O12" s="8" t="e">
        <f>Kluppierungsprotokoll!O12*($A12/200)^2*PI()</f>
        <v>#VALUE!</v>
      </c>
      <c r="P12" s="8" t="e">
        <f>Kluppierungsprotokoll!P12*($A12/200)^2*PI()</f>
        <v>#VALUE!</v>
      </c>
      <c r="Q12" s="8" t="e">
        <f>Kluppierungsprotokoll!Q12*($A12/200)^2*PI()</f>
        <v>#VALUE!</v>
      </c>
      <c r="R12" s="8" t="e">
        <f>Kluppierungsprotokoll!R12*($A12/200)^2*PI()</f>
        <v>#VALUE!</v>
      </c>
      <c r="S12" s="8" t="e">
        <f>Kluppierungsprotokoll!S12*($A12/200)^2*PI()</f>
        <v>#VALUE!</v>
      </c>
    </row>
    <row r="13" spans="1:19" x14ac:dyDescent="0.25">
      <c r="A13" s="8" t="str">
        <f>Kluppierungsprotokoll!A13</f>
        <v>32 - 36</v>
      </c>
      <c r="B13" s="8">
        <f>Kluppierungsprotokoll!B13</f>
        <v>5</v>
      </c>
      <c r="C13" s="8" t="e">
        <f>Kluppierungsprotokoll!C13*($A13/200)^2*PI()</f>
        <v>#VALUE!</v>
      </c>
      <c r="D13" s="8" t="e">
        <f>Kluppierungsprotokoll!D13*($A13/200)^2*PI()</f>
        <v>#VALUE!</v>
      </c>
      <c r="E13" s="8" t="e">
        <f>Kluppierungsprotokoll!E13*($A13/200)^2*PI()</f>
        <v>#VALUE!</v>
      </c>
      <c r="F13" s="8" t="e">
        <f>Kluppierungsprotokoll!F13*($A13/200)^2*PI()</f>
        <v>#VALUE!</v>
      </c>
      <c r="G13" s="8" t="e">
        <f>Kluppierungsprotokoll!G13*($A13/200)^2*PI()</f>
        <v>#VALUE!</v>
      </c>
      <c r="H13" s="8" t="e">
        <f>Kluppierungsprotokoll!H13*($A13/200)^2*PI()</f>
        <v>#VALUE!</v>
      </c>
      <c r="I13" s="8" t="e">
        <f>Kluppierungsprotokoll!I13*($A13/200)^2*PI()</f>
        <v>#VALUE!</v>
      </c>
      <c r="J13" s="8" t="e">
        <f>Kluppierungsprotokoll!J13*($A13/200)^2*PI()</f>
        <v>#VALUE!</v>
      </c>
      <c r="K13" s="8" t="e">
        <f>Kluppierungsprotokoll!K13*($A13/200)^2*PI()</f>
        <v>#VALUE!</v>
      </c>
      <c r="L13" s="8" t="e">
        <f>Kluppierungsprotokoll!L13*($A13/200)^2*PI()</f>
        <v>#VALUE!</v>
      </c>
      <c r="M13" s="8" t="e">
        <f>Kluppierungsprotokoll!M13*($A13/200)^2*PI()</f>
        <v>#VALUE!</v>
      </c>
      <c r="N13" s="8" t="e">
        <f>Kluppierungsprotokoll!N13*($A13/200)^2*PI()</f>
        <v>#VALUE!</v>
      </c>
      <c r="O13" s="8" t="e">
        <f>Kluppierungsprotokoll!O13*($A13/200)^2*PI()</f>
        <v>#VALUE!</v>
      </c>
      <c r="P13" s="8" t="e">
        <f>Kluppierungsprotokoll!P13*($A13/200)^2*PI()</f>
        <v>#VALUE!</v>
      </c>
      <c r="Q13" s="8" t="e">
        <f>Kluppierungsprotokoll!Q13*($A13/200)^2*PI()</f>
        <v>#VALUE!</v>
      </c>
      <c r="R13" s="8" t="e">
        <f>Kluppierungsprotokoll!R13*($A13/200)^2*PI()</f>
        <v>#VALUE!</v>
      </c>
      <c r="S13" s="8" t="e">
        <f>Kluppierungsprotokoll!S13*($A13/200)^2*PI()</f>
        <v>#VALUE!</v>
      </c>
    </row>
    <row r="14" spans="1:19" x14ac:dyDescent="0.25">
      <c r="A14" s="8" t="str">
        <f>Kluppierungsprotokoll!A14</f>
        <v>36 - 40</v>
      </c>
      <c r="B14" s="8">
        <f>Kluppierungsprotokoll!B14</f>
        <v>6</v>
      </c>
      <c r="C14" s="8" t="e">
        <f>Kluppierungsprotokoll!C14*($A14/200)^2*PI()</f>
        <v>#VALUE!</v>
      </c>
      <c r="D14" s="8" t="e">
        <f>Kluppierungsprotokoll!D14*($A14/200)^2*PI()</f>
        <v>#VALUE!</v>
      </c>
      <c r="E14" s="8" t="e">
        <f>Kluppierungsprotokoll!E14*($A14/200)^2*PI()</f>
        <v>#VALUE!</v>
      </c>
      <c r="F14" s="8" t="e">
        <f>Kluppierungsprotokoll!F14*($A14/200)^2*PI()</f>
        <v>#VALUE!</v>
      </c>
      <c r="G14" s="8" t="e">
        <f>Kluppierungsprotokoll!G14*($A14/200)^2*PI()</f>
        <v>#VALUE!</v>
      </c>
      <c r="H14" s="8" t="e">
        <f>Kluppierungsprotokoll!H14*($A14/200)^2*PI()</f>
        <v>#VALUE!</v>
      </c>
      <c r="I14" s="8" t="e">
        <f>Kluppierungsprotokoll!I14*($A14/200)^2*PI()</f>
        <v>#VALUE!</v>
      </c>
      <c r="J14" s="8" t="e">
        <f>Kluppierungsprotokoll!J14*($A14/200)^2*PI()</f>
        <v>#VALUE!</v>
      </c>
      <c r="K14" s="8" t="e">
        <f>Kluppierungsprotokoll!K14*($A14/200)^2*PI()</f>
        <v>#VALUE!</v>
      </c>
      <c r="L14" s="8" t="e">
        <f>Kluppierungsprotokoll!L14*($A14/200)^2*PI()</f>
        <v>#VALUE!</v>
      </c>
      <c r="M14" s="8" t="e">
        <f>Kluppierungsprotokoll!M14*($A14/200)^2*PI()</f>
        <v>#VALUE!</v>
      </c>
      <c r="N14" s="8" t="e">
        <f>Kluppierungsprotokoll!N14*($A14/200)^2*PI()</f>
        <v>#VALUE!</v>
      </c>
      <c r="O14" s="8" t="e">
        <f>Kluppierungsprotokoll!O14*($A14/200)^2*PI()</f>
        <v>#VALUE!</v>
      </c>
      <c r="P14" s="8" t="e">
        <f>Kluppierungsprotokoll!P14*($A14/200)^2*PI()</f>
        <v>#VALUE!</v>
      </c>
      <c r="Q14" s="8" t="e">
        <f>Kluppierungsprotokoll!Q14*($A14/200)^2*PI()</f>
        <v>#VALUE!</v>
      </c>
      <c r="R14" s="8" t="e">
        <f>Kluppierungsprotokoll!R14*($A14/200)^2*PI()</f>
        <v>#VALUE!</v>
      </c>
      <c r="S14" s="8" t="e">
        <f>Kluppierungsprotokoll!S14*($A14/200)^2*PI()</f>
        <v>#VALUE!</v>
      </c>
    </row>
    <row r="15" spans="1:19" x14ac:dyDescent="0.25">
      <c r="A15" s="8" t="str">
        <f>Kluppierungsprotokoll!A15</f>
        <v>40 - 44</v>
      </c>
      <c r="B15" s="8">
        <f>Kluppierungsprotokoll!B15</f>
        <v>7</v>
      </c>
      <c r="C15" s="8" t="e">
        <f>Kluppierungsprotokoll!C15*($A15/200)^2*PI()</f>
        <v>#VALUE!</v>
      </c>
      <c r="D15" s="8" t="e">
        <f>Kluppierungsprotokoll!D15*($A15/200)^2*PI()</f>
        <v>#VALUE!</v>
      </c>
      <c r="E15" s="8" t="e">
        <f>Kluppierungsprotokoll!E15*($A15/200)^2*PI()</f>
        <v>#VALUE!</v>
      </c>
      <c r="F15" s="8" t="e">
        <f>Kluppierungsprotokoll!F15*($A15/200)^2*PI()</f>
        <v>#VALUE!</v>
      </c>
      <c r="G15" s="8" t="e">
        <f>Kluppierungsprotokoll!G15*($A15/200)^2*PI()</f>
        <v>#VALUE!</v>
      </c>
      <c r="H15" s="8" t="e">
        <f>Kluppierungsprotokoll!H15*($A15/200)^2*PI()</f>
        <v>#VALUE!</v>
      </c>
      <c r="I15" s="8" t="e">
        <f>Kluppierungsprotokoll!I15*($A15/200)^2*PI()</f>
        <v>#VALUE!</v>
      </c>
      <c r="J15" s="8" t="e">
        <f>Kluppierungsprotokoll!J15*($A15/200)^2*PI()</f>
        <v>#VALUE!</v>
      </c>
      <c r="K15" s="8" t="e">
        <f>Kluppierungsprotokoll!K15*($A15/200)^2*PI()</f>
        <v>#VALUE!</v>
      </c>
      <c r="L15" s="8" t="e">
        <f>Kluppierungsprotokoll!L15*($A15/200)^2*PI()</f>
        <v>#VALUE!</v>
      </c>
      <c r="M15" s="8" t="e">
        <f>Kluppierungsprotokoll!M15*($A15/200)^2*PI()</f>
        <v>#VALUE!</v>
      </c>
      <c r="N15" s="8" t="e">
        <f>Kluppierungsprotokoll!N15*($A15/200)^2*PI()</f>
        <v>#VALUE!</v>
      </c>
      <c r="O15" s="8" t="e">
        <f>Kluppierungsprotokoll!O15*($A15/200)^2*PI()</f>
        <v>#VALUE!</v>
      </c>
      <c r="P15" s="8" t="e">
        <f>Kluppierungsprotokoll!P15*($A15/200)^2*PI()</f>
        <v>#VALUE!</v>
      </c>
      <c r="Q15" s="8" t="e">
        <f>Kluppierungsprotokoll!Q15*($A15/200)^2*PI()</f>
        <v>#VALUE!</v>
      </c>
      <c r="R15" s="8" t="e">
        <f>Kluppierungsprotokoll!R15*($A15/200)^2*PI()</f>
        <v>#VALUE!</v>
      </c>
      <c r="S15" s="8" t="e">
        <f>Kluppierungsprotokoll!S15*($A15/200)^2*PI()</f>
        <v>#VALUE!</v>
      </c>
    </row>
    <row r="16" spans="1:19" x14ac:dyDescent="0.25">
      <c r="A16" s="8" t="str">
        <f>Kluppierungsprotokoll!A16</f>
        <v>44 - 48</v>
      </c>
      <c r="B16" s="8">
        <f>Kluppierungsprotokoll!B16</f>
        <v>8</v>
      </c>
      <c r="C16" s="8" t="e">
        <f>Kluppierungsprotokoll!C16*($A16/200)^2*PI()</f>
        <v>#VALUE!</v>
      </c>
      <c r="D16" s="8" t="e">
        <f>Kluppierungsprotokoll!D16*($A16/200)^2*PI()</f>
        <v>#VALUE!</v>
      </c>
      <c r="E16" s="8" t="e">
        <f>Kluppierungsprotokoll!E16*($A16/200)^2*PI()</f>
        <v>#VALUE!</v>
      </c>
      <c r="F16" s="8" t="e">
        <f>Kluppierungsprotokoll!F16*($A16/200)^2*PI()</f>
        <v>#VALUE!</v>
      </c>
      <c r="G16" s="8" t="e">
        <f>Kluppierungsprotokoll!G16*($A16/200)^2*PI()</f>
        <v>#VALUE!</v>
      </c>
      <c r="H16" s="8" t="e">
        <f>Kluppierungsprotokoll!H16*($A16/200)^2*PI()</f>
        <v>#VALUE!</v>
      </c>
      <c r="I16" s="8" t="e">
        <f>Kluppierungsprotokoll!I16*($A16/200)^2*PI()</f>
        <v>#VALUE!</v>
      </c>
      <c r="J16" s="8" t="e">
        <f>Kluppierungsprotokoll!J16*($A16/200)^2*PI()</f>
        <v>#VALUE!</v>
      </c>
      <c r="K16" s="8" t="e">
        <f>Kluppierungsprotokoll!K16*($A16/200)^2*PI()</f>
        <v>#VALUE!</v>
      </c>
      <c r="L16" s="8" t="e">
        <f>Kluppierungsprotokoll!L16*($A16/200)^2*PI()</f>
        <v>#VALUE!</v>
      </c>
      <c r="M16" s="8" t="e">
        <f>Kluppierungsprotokoll!M16*($A16/200)^2*PI()</f>
        <v>#VALUE!</v>
      </c>
      <c r="N16" s="8" t="e">
        <f>Kluppierungsprotokoll!N16*($A16/200)^2*PI()</f>
        <v>#VALUE!</v>
      </c>
      <c r="O16" s="8" t="e">
        <f>Kluppierungsprotokoll!O16*($A16/200)^2*PI()</f>
        <v>#VALUE!</v>
      </c>
      <c r="P16" s="8" t="e">
        <f>Kluppierungsprotokoll!P16*($A16/200)^2*PI()</f>
        <v>#VALUE!</v>
      </c>
      <c r="Q16" s="8" t="e">
        <f>Kluppierungsprotokoll!Q16*($A16/200)^2*PI()</f>
        <v>#VALUE!</v>
      </c>
      <c r="R16" s="8" t="e">
        <f>Kluppierungsprotokoll!R16*($A16/200)^2*PI()</f>
        <v>#VALUE!</v>
      </c>
      <c r="S16" s="8" t="e">
        <f>Kluppierungsprotokoll!S16*($A16/200)^2*PI()</f>
        <v>#VALUE!</v>
      </c>
    </row>
    <row r="17" spans="1:19" x14ac:dyDescent="0.25">
      <c r="A17" s="8" t="str">
        <f>Kluppierungsprotokoll!A17</f>
        <v>48 - 52</v>
      </c>
      <c r="B17" s="8">
        <f>Kluppierungsprotokoll!B17</f>
        <v>9</v>
      </c>
      <c r="C17" s="8" t="e">
        <f>Kluppierungsprotokoll!C17*($A17/200)^2*PI()</f>
        <v>#VALUE!</v>
      </c>
      <c r="D17" s="8" t="e">
        <f>Kluppierungsprotokoll!D17*($A17/200)^2*PI()</f>
        <v>#VALUE!</v>
      </c>
      <c r="E17" s="8" t="e">
        <f>Kluppierungsprotokoll!E17*($A17/200)^2*PI()</f>
        <v>#VALUE!</v>
      </c>
      <c r="F17" s="8" t="e">
        <f>Kluppierungsprotokoll!F17*($A17/200)^2*PI()</f>
        <v>#VALUE!</v>
      </c>
      <c r="G17" s="8" t="e">
        <f>Kluppierungsprotokoll!G17*($A17/200)^2*PI()</f>
        <v>#VALUE!</v>
      </c>
      <c r="H17" s="8" t="e">
        <f>Kluppierungsprotokoll!H17*($A17/200)^2*PI()</f>
        <v>#VALUE!</v>
      </c>
      <c r="I17" s="8" t="e">
        <f>Kluppierungsprotokoll!I17*($A17/200)^2*PI()</f>
        <v>#VALUE!</v>
      </c>
      <c r="J17" s="8" t="e">
        <f>Kluppierungsprotokoll!J17*($A17/200)^2*PI()</f>
        <v>#VALUE!</v>
      </c>
      <c r="K17" s="8" t="e">
        <f>Kluppierungsprotokoll!K17*($A17/200)^2*PI()</f>
        <v>#VALUE!</v>
      </c>
      <c r="L17" s="8" t="e">
        <f>Kluppierungsprotokoll!L17*($A17/200)^2*PI()</f>
        <v>#VALUE!</v>
      </c>
      <c r="M17" s="8" t="e">
        <f>Kluppierungsprotokoll!M17*($A17/200)^2*PI()</f>
        <v>#VALUE!</v>
      </c>
      <c r="N17" s="8" t="e">
        <f>Kluppierungsprotokoll!N17*($A17/200)^2*PI()</f>
        <v>#VALUE!</v>
      </c>
      <c r="O17" s="8" t="e">
        <f>Kluppierungsprotokoll!O17*($A17/200)^2*PI()</f>
        <v>#VALUE!</v>
      </c>
      <c r="P17" s="8" t="e">
        <f>Kluppierungsprotokoll!P17*($A17/200)^2*PI()</f>
        <v>#VALUE!</v>
      </c>
      <c r="Q17" s="8" t="e">
        <f>Kluppierungsprotokoll!Q17*($A17/200)^2*PI()</f>
        <v>#VALUE!</v>
      </c>
      <c r="R17" s="8" t="e">
        <f>Kluppierungsprotokoll!R17*($A17/200)^2*PI()</f>
        <v>#VALUE!</v>
      </c>
      <c r="S17" s="8" t="e">
        <f>Kluppierungsprotokoll!S17*($A17/200)^2*PI()</f>
        <v>#VALUE!</v>
      </c>
    </row>
    <row r="18" spans="1:19" x14ac:dyDescent="0.25">
      <c r="A18" s="8" t="str">
        <f>Kluppierungsprotokoll!A18</f>
        <v>52 - 56</v>
      </c>
      <c r="B18" s="8">
        <f>Kluppierungsprotokoll!B18</f>
        <v>10</v>
      </c>
      <c r="C18" s="8" t="e">
        <f>Kluppierungsprotokoll!C18*($A18/200)^2*PI()</f>
        <v>#VALUE!</v>
      </c>
      <c r="D18" s="8" t="e">
        <f>Kluppierungsprotokoll!D18*($A18/200)^2*PI()</f>
        <v>#VALUE!</v>
      </c>
      <c r="E18" s="8" t="e">
        <f>Kluppierungsprotokoll!E18*($A18/200)^2*PI()</f>
        <v>#VALUE!</v>
      </c>
      <c r="F18" s="8" t="e">
        <f>Kluppierungsprotokoll!F18*($A18/200)^2*PI()</f>
        <v>#VALUE!</v>
      </c>
      <c r="G18" s="8" t="e">
        <f>Kluppierungsprotokoll!G18*($A18/200)^2*PI()</f>
        <v>#VALUE!</v>
      </c>
      <c r="H18" s="8" t="e">
        <f>Kluppierungsprotokoll!H18*($A18/200)^2*PI()</f>
        <v>#VALUE!</v>
      </c>
      <c r="I18" s="8" t="e">
        <f>Kluppierungsprotokoll!I18*($A18/200)^2*PI()</f>
        <v>#VALUE!</v>
      </c>
      <c r="J18" s="8" t="e">
        <f>Kluppierungsprotokoll!J18*($A18/200)^2*PI()</f>
        <v>#VALUE!</v>
      </c>
      <c r="K18" s="8" t="e">
        <f>Kluppierungsprotokoll!K18*($A18/200)^2*PI()</f>
        <v>#VALUE!</v>
      </c>
      <c r="L18" s="8" t="e">
        <f>Kluppierungsprotokoll!L18*($A18/200)^2*PI()</f>
        <v>#VALUE!</v>
      </c>
      <c r="M18" s="8" t="e">
        <f>Kluppierungsprotokoll!M18*($A18/200)^2*PI()</f>
        <v>#VALUE!</v>
      </c>
      <c r="N18" s="8" t="e">
        <f>Kluppierungsprotokoll!N18*($A18/200)^2*PI()</f>
        <v>#VALUE!</v>
      </c>
      <c r="O18" s="8" t="e">
        <f>Kluppierungsprotokoll!O18*($A18/200)^2*PI()</f>
        <v>#VALUE!</v>
      </c>
      <c r="P18" s="8" t="e">
        <f>Kluppierungsprotokoll!P18*($A18/200)^2*PI()</f>
        <v>#VALUE!</v>
      </c>
      <c r="Q18" s="8" t="e">
        <f>Kluppierungsprotokoll!Q18*($A18/200)^2*PI()</f>
        <v>#VALUE!</v>
      </c>
      <c r="R18" s="8" t="e">
        <f>Kluppierungsprotokoll!R18*($A18/200)^2*PI()</f>
        <v>#VALUE!</v>
      </c>
      <c r="S18" s="8" t="e">
        <f>Kluppierungsprotokoll!S18*($A18/200)^2*PI()</f>
        <v>#VALUE!</v>
      </c>
    </row>
    <row r="19" spans="1:19" x14ac:dyDescent="0.25">
      <c r="A19" s="8" t="str">
        <f>Kluppierungsprotokoll!A19</f>
        <v>56 - 60</v>
      </c>
      <c r="B19" s="8">
        <f>Kluppierungsprotokoll!B19</f>
        <v>11</v>
      </c>
      <c r="C19" s="8" t="e">
        <f>Kluppierungsprotokoll!C19*($A19/200)^2*PI()</f>
        <v>#VALUE!</v>
      </c>
      <c r="D19" s="8" t="e">
        <f>Kluppierungsprotokoll!D19*($A19/200)^2*PI()</f>
        <v>#VALUE!</v>
      </c>
      <c r="E19" s="8" t="e">
        <f>Kluppierungsprotokoll!E19*($A19/200)^2*PI()</f>
        <v>#VALUE!</v>
      </c>
      <c r="F19" s="8" t="e">
        <f>Kluppierungsprotokoll!F19*($A19/200)^2*PI()</f>
        <v>#VALUE!</v>
      </c>
      <c r="G19" s="8" t="e">
        <f>Kluppierungsprotokoll!G19*($A19/200)^2*PI()</f>
        <v>#VALUE!</v>
      </c>
      <c r="H19" s="8" t="e">
        <f>Kluppierungsprotokoll!H19*($A19/200)^2*PI()</f>
        <v>#VALUE!</v>
      </c>
      <c r="I19" s="8" t="e">
        <f>Kluppierungsprotokoll!I19*($A19/200)^2*PI()</f>
        <v>#VALUE!</v>
      </c>
      <c r="J19" s="8" t="e">
        <f>Kluppierungsprotokoll!J19*($A19/200)^2*PI()</f>
        <v>#VALUE!</v>
      </c>
      <c r="K19" s="8" t="e">
        <f>Kluppierungsprotokoll!K19*($A19/200)^2*PI()</f>
        <v>#VALUE!</v>
      </c>
      <c r="L19" s="8" t="e">
        <f>Kluppierungsprotokoll!L19*($A19/200)^2*PI()</f>
        <v>#VALUE!</v>
      </c>
      <c r="M19" s="8" t="e">
        <f>Kluppierungsprotokoll!M19*($A19/200)^2*PI()</f>
        <v>#VALUE!</v>
      </c>
      <c r="N19" s="8" t="e">
        <f>Kluppierungsprotokoll!N19*($A19/200)^2*PI()</f>
        <v>#VALUE!</v>
      </c>
      <c r="O19" s="8" t="e">
        <f>Kluppierungsprotokoll!O19*($A19/200)^2*PI()</f>
        <v>#VALUE!</v>
      </c>
      <c r="P19" s="8" t="e">
        <f>Kluppierungsprotokoll!P19*($A19/200)^2*PI()</f>
        <v>#VALUE!</v>
      </c>
      <c r="Q19" s="8" t="e">
        <f>Kluppierungsprotokoll!Q19*($A19/200)^2*PI()</f>
        <v>#VALUE!</v>
      </c>
      <c r="R19" s="8" t="e">
        <f>Kluppierungsprotokoll!R19*($A19/200)^2*PI()</f>
        <v>#VALUE!</v>
      </c>
      <c r="S19" s="8" t="e">
        <f>Kluppierungsprotokoll!S19*($A19/200)^2*PI()</f>
        <v>#VALUE!</v>
      </c>
    </row>
    <row r="20" spans="1:19" x14ac:dyDescent="0.25">
      <c r="A20" s="8" t="str">
        <f>Kluppierungsprotokoll!A20</f>
        <v>60 - 64</v>
      </c>
      <c r="B20" s="8">
        <f>Kluppierungsprotokoll!B20</f>
        <v>12</v>
      </c>
      <c r="C20" s="8" t="e">
        <f>Kluppierungsprotokoll!C20*($A20/200)^2*PI()</f>
        <v>#VALUE!</v>
      </c>
      <c r="D20" s="8" t="e">
        <f>Kluppierungsprotokoll!D20*($A20/200)^2*PI()</f>
        <v>#VALUE!</v>
      </c>
      <c r="E20" s="8" t="e">
        <f>Kluppierungsprotokoll!E20*($A20/200)^2*PI()</f>
        <v>#VALUE!</v>
      </c>
      <c r="F20" s="8" t="e">
        <f>Kluppierungsprotokoll!F20*($A20/200)^2*PI()</f>
        <v>#VALUE!</v>
      </c>
      <c r="G20" s="8" t="e">
        <f>Kluppierungsprotokoll!G20*($A20/200)^2*PI()</f>
        <v>#VALUE!</v>
      </c>
      <c r="H20" s="8" t="e">
        <f>Kluppierungsprotokoll!H20*($A20/200)^2*PI()</f>
        <v>#VALUE!</v>
      </c>
      <c r="I20" s="8" t="e">
        <f>Kluppierungsprotokoll!I20*($A20/200)^2*PI()</f>
        <v>#VALUE!</v>
      </c>
      <c r="J20" s="8" t="e">
        <f>Kluppierungsprotokoll!J20*($A20/200)^2*PI()</f>
        <v>#VALUE!</v>
      </c>
      <c r="K20" s="8" t="e">
        <f>Kluppierungsprotokoll!K20*($A20/200)^2*PI()</f>
        <v>#VALUE!</v>
      </c>
      <c r="L20" s="8" t="e">
        <f>Kluppierungsprotokoll!L20*($A20/200)^2*PI()</f>
        <v>#VALUE!</v>
      </c>
      <c r="M20" s="8" t="e">
        <f>Kluppierungsprotokoll!M20*($A20/200)^2*PI()</f>
        <v>#VALUE!</v>
      </c>
      <c r="N20" s="8" t="e">
        <f>Kluppierungsprotokoll!N20*($A20/200)^2*PI()</f>
        <v>#VALUE!</v>
      </c>
      <c r="O20" s="8" t="e">
        <f>Kluppierungsprotokoll!O20*($A20/200)^2*PI()</f>
        <v>#VALUE!</v>
      </c>
      <c r="P20" s="8" t="e">
        <f>Kluppierungsprotokoll!P20*($A20/200)^2*PI()</f>
        <v>#VALUE!</v>
      </c>
      <c r="Q20" s="8" t="e">
        <f>Kluppierungsprotokoll!Q20*($A20/200)^2*PI()</f>
        <v>#VALUE!</v>
      </c>
      <c r="R20" s="8" t="e">
        <f>Kluppierungsprotokoll!R20*($A20/200)^2*PI()</f>
        <v>#VALUE!</v>
      </c>
      <c r="S20" s="8" t="e">
        <f>Kluppierungsprotokoll!S20*($A20/200)^2*PI()</f>
        <v>#VALUE!</v>
      </c>
    </row>
    <row r="21" spans="1:19" x14ac:dyDescent="0.25">
      <c r="A21" s="8" t="str">
        <f>Kluppierungsprotokoll!A21</f>
        <v>64 - 68</v>
      </c>
      <c r="B21" s="8">
        <f>Kluppierungsprotokoll!B21</f>
        <v>13</v>
      </c>
      <c r="C21" s="8" t="e">
        <f>Kluppierungsprotokoll!C21*($A21/200)^2*PI()</f>
        <v>#VALUE!</v>
      </c>
      <c r="D21" s="8" t="e">
        <f>Kluppierungsprotokoll!D21*($A21/200)^2*PI()</f>
        <v>#VALUE!</v>
      </c>
      <c r="E21" s="8" t="e">
        <f>Kluppierungsprotokoll!E21*($A21/200)^2*PI()</f>
        <v>#VALUE!</v>
      </c>
      <c r="F21" s="8" t="e">
        <f>Kluppierungsprotokoll!F21*($A21/200)^2*PI()</f>
        <v>#VALUE!</v>
      </c>
      <c r="G21" s="8" t="e">
        <f>Kluppierungsprotokoll!G21*($A21/200)^2*PI()</f>
        <v>#VALUE!</v>
      </c>
      <c r="H21" s="8" t="e">
        <f>Kluppierungsprotokoll!H21*($A21/200)^2*PI()</f>
        <v>#VALUE!</v>
      </c>
      <c r="I21" s="8" t="e">
        <f>Kluppierungsprotokoll!I21*($A21/200)^2*PI()</f>
        <v>#VALUE!</v>
      </c>
      <c r="J21" s="8" t="e">
        <f>Kluppierungsprotokoll!J21*($A21/200)^2*PI()</f>
        <v>#VALUE!</v>
      </c>
      <c r="K21" s="8" t="e">
        <f>Kluppierungsprotokoll!K21*($A21/200)^2*PI()</f>
        <v>#VALUE!</v>
      </c>
      <c r="L21" s="8" t="e">
        <f>Kluppierungsprotokoll!L21*($A21/200)^2*PI()</f>
        <v>#VALUE!</v>
      </c>
      <c r="M21" s="8" t="e">
        <f>Kluppierungsprotokoll!M21*($A21/200)^2*PI()</f>
        <v>#VALUE!</v>
      </c>
      <c r="N21" s="8" t="e">
        <f>Kluppierungsprotokoll!N21*($A21/200)^2*PI()</f>
        <v>#VALUE!</v>
      </c>
      <c r="O21" s="8" t="e">
        <f>Kluppierungsprotokoll!O21*($A21/200)^2*PI()</f>
        <v>#VALUE!</v>
      </c>
      <c r="P21" s="8" t="e">
        <f>Kluppierungsprotokoll!P21*($A21/200)^2*PI()</f>
        <v>#VALUE!</v>
      </c>
      <c r="Q21" s="8" t="e">
        <f>Kluppierungsprotokoll!Q21*($A21/200)^2*PI()</f>
        <v>#VALUE!</v>
      </c>
      <c r="R21" s="8" t="e">
        <f>Kluppierungsprotokoll!R21*($A21/200)^2*PI()</f>
        <v>#VALUE!</v>
      </c>
      <c r="S21" s="8" t="e">
        <f>Kluppierungsprotokoll!S21*($A21/200)^2*PI()</f>
        <v>#VALUE!</v>
      </c>
    </row>
    <row r="22" spans="1:19" x14ac:dyDescent="0.25">
      <c r="A22" s="8" t="str">
        <f>Kluppierungsprotokoll!A22</f>
        <v>68 - 72</v>
      </c>
      <c r="B22" s="8">
        <f>Kluppierungsprotokoll!B22</f>
        <v>14</v>
      </c>
      <c r="C22" s="8" t="e">
        <f>Kluppierungsprotokoll!C22*($A22/200)^2*PI()</f>
        <v>#VALUE!</v>
      </c>
      <c r="D22" s="8" t="e">
        <f>Kluppierungsprotokoll!D22*($A22/200)^2*PI()</f>
        <v>#VALUE!</v>
      </c>
      <c r="E22" s="8" t="e">
        <f>Kluppierungsprotokoll!E22*($A22/200)^2*PI()</f>
        <v>#VALUE!</v>
      </c>
      <c r="F22" s="8" t="e">
        <f>Kluppierungsprotokoll!F22*($A22/200)^2*PI()</f>
        <v>#VALUE!</v>
      </c>
      <c r="G22" s="8" t="e">
        <f>Kluppierungsprotokoll!G22*($A22/200)^2*PI()</f>
        <v>#VALUE!</v>
      </c>
      <c r="H22" s="8" t="e">
        <f>Kluppierungsprotokoll!H22*($A22/200)^2*PI()</f>
        <v>#VALUE!</v>
      </c>
      <c r="I22" s="8" t="e">
        <f>Kluppierungsprotokoll!I22*($A22/200)^2*PI()</f>
        <v>#VALUE!</v>
      </c>
      <c r="J22" s="8" t="e">
        <f>Kluppierungsprotokoll!J22*($A22/200)^2*PI()</f>
        <v>#VALUE!</v>
      </c>
      <c r="K22" s="8" t="e">
        <f>Kluppierungsprotokoll!K22*($A22/200)^2*PI()</f>
        <v>#VALUE!</v>
      </c>
      <c r="L22" s="8" t="e">
        <f>Kluppierungsprotokoll!L22*($A22/200)^2*PI()</f>
        <v>#VALUE!</v>
      </c>
      <c r="M22" s="8" t="e">
        <f>Kluppierungsprotokoll!M22*($A22/200)^2*PI()</f>
        <v>#VALUE!</v>
      </c>
      <c r="N22" s="8" t="e">
        <f>Kluppierungsprotokoll!N22*($A22/200)^2*PI()</f>
        <v>#VALUE!</v>
      </c>
      <c r="O22" s="8" t="e">
        <f>Kluppierungsprotokoll!O22*($A22/200)^2*PI()</f>
        <v>#VALUE!</v>
      </c>
      <c r="P22" s="8" t="e">
        <f>Kluppierungsprotokoll!P22*($A22/200)^2*PI()</f>
        <v>#VALUE!</v>
      </c>
      <c r="Q22" s="8" t="e">
        <f>Kluppierungsprotokoll!Q22*($A22/200)^2*PI()</f>
        <v>#VALUE!</v>
      </c>
      <c r="R22" s="8" t="e">
        <f>Kluppierungsprotokoll!R22*($A22/200)^2*PI()</f>
        <v>#VALUE!</v>
      </c>
      <c r="S22" s="8" t="e">
        <f>Kluppierungsprotokoll!S22*($A22/200)^2*PI()</f>
        <v>#VALUE!</v>
      </c>
    </row>
    <row r="23" spans="1:19" x14ac:dyDescent="0.25">
      <c r="A23" s="8">
        <f>Kluppierungsprotokoll!A23</f>
        <v>0</v>
      </c>
      <c r="B23" s="8">
        <f>Kluppierungsprotokoll!B23</f>
        <v>0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0</v>
      </c>
      <c r="B24" s="8">
        <f>Kluppierungsprotokoll!B24</f>
        <v>0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0</v>
      </c>
      <c r="B25" s="8">
        <f>Kluppierungsprotokoll!B25</f>
        <v>0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0</v>
      </c>
      <c r="B26" s="8">
        <f>Kluppierungsprotokoll!B26</f>
        <v>0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0</v>
      </c>
      <c r="B27" s="8">
        <f>Kluppierungsprotokoll!B27</f>
        <v>0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0</v>
      </c>
      <c r="B28" s="8">
        <f>Kluppierungsprotokoll!B28</f>
        <v>0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0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 t="e">
        <f>SUM(C9:C51)</f>
        <v>#VALUE!</v>
      </c>
      <c r="D53" t="e">
        <f t="shared" ref="D53:S53" si="0">SUM(D9:D51)</f>
        <v>#VALUE!</v>
      </c>
      <c r="E53" t="e">
        <f t="shared" si="0"/>
        <v>#VALUE!</v>
      </c>
      <c r="F53" t="e">
        <f t="shared" si="0"/>
        <v>#VALUE!</v>
      </c>
      <c r="G53" t="e">
        <f t="shared" si="0"/>
        <v>#VALUE!</v>
      </c>
      <c r="H53" t="e">
        <f t="shared" si="0"/>
        <v>#VALUE!</v>
      </c>
      <c r="I53" t="e">
        <f t="shared" si="0"/>
        <v>#VALUE!</v>
      </c>
      <c r="J53" t="e">
        <f t="shared" si="0"/>
        <v>#VALUE!</v>
      </c>
      <c r="K53" t="e">
        <f t="shared" si="0"/>
        <v>#VALUE!</v>
      </c>
      <c r="L53" t="e">
        <f t="shared" si="0"/>
        <v>#VALUE!</v>
      </c>
      <c r="M53" t="e">
        <f t="shared" si="0"/>
        <v>#VALUE!</v>
      </c>
      <c r="N53" t="e">
        <f t="shared" si="0"/>
        <v>#VALUE!</v>
      </c>
      <c r="O53" t="e">
        <f t="shared" si="0"/>
        <v>#VALUE!</v>
      </c>
      <c r="P53" t="e">
        <f t="shared" si="0"/>
        <v>#VALUE!</v>
      </c>
      <c r="Q53" t="e">
        <f t="shared" si="0"/>
        <v>#VALUE!</v>
      </c>
      <c r="R53" t="e">
        <f t="shared" si="0"/>
        <v>#VALUE!</v>
      </c>
      <c r="S53" t="e">
        <f t="shared" si="0"/>
        <v>#VALUE!</v>
      </c>
      <c r="T53" t="e">
        <f>SUM(C53:S53)</f>
        <v>#VALUE!</v>
      </c>
    </row>
    <row r="54" spans="1:20" x14ac:dyDescent="0.25">
      <c r="A54" t="s">
        <v>24</v>
      </c>
      <c r="B54" t="s">
        <v>26</v>
      </c>
      <c r="C54" t="e">
        <f>C53/$B$6</f>
        <v>#VALUE!</v>
      </c>
      <c r="D54" t="e">
        <f t="shared" ref="D54:S54" si="1">D53/$B$6</f>
        <v>#VALUE!</v>
      </c>
      <c r="E54" t="e">
        <f t="shared" si="1"/>
        <v>#VALUE!</v>
      </c>
      <c r="F54" t="e">
        <f t="shared" si="1"/>
        <v>#VALUE!</v>
      </c>
      <c r="G54" t="e">
        <f t="shared" si="1"/>
        <v>#VALUE!</v>
      </c>
      <c r="H54" t="e">
        <f t="shared" si="1"/>
        <v>#VALUE!</v>
      </c>
      <c r="I54" t="e">
        <f t="shared" si="1"/>
        <v>#VALUE!</v>
      </c>
      <c r="J54" t="e">
        <f t="shared" si="1"/>
        <v>#VALUE!</v>
      </c>
      <c r="K54" t="e">
        <f t="shared" si="1"/>
        <v>#VALUE!</v>
      </c>
      <c r="L54" t="e">
        <f t="shared" si="1"/>
        <v>#VALUE!</v>
      </c>
      <c r="M54" t="e">
        <f t="shared" si="1"/>
        <v>#VALUE!</v>
      </c>
      <c r="N54" t="e">
        <f t="shared" si="1"/>
        <v>#VALUE!</v>
      </c>
      <c r="O54" t="e">
        <f t="shared" si="1"/>
        <v>#VALUE!</v>
      </c>
      <c r="P54" t="e">
        <f t="shared" si="1"/>
        <v>#VALUE!</v>
      </c>
      <c r="Q54" t="e">
        <f t="shared" si="1"/>
        <v>#VALUE!</v>
      </c>
      <c r="R54" t="e">
        <f t="shared" si="1"/>
        <v>#VALUE!</v>
      </c>
      <c r="S54" t="e">
        <f t="shared" si="1"/>
        <v>#VALUE!</v>
      </c>
      <c r="T54" t="e">
        <f>SUM(C54:S54)</f>
        <v>#VALUE!</v>
      </c>
    </row>
    <row r="55" spans="1:20" x14ac:dyDescent="0.25">
      <c r="A55" t="s">
        <v>24</v>
      </c>
      <c r="B55" t="s">
        <v>31</v>
      </c>
      <c r="C55" t="e">
        <f>C54/$T54</f>
        <v>#VALUE!</v>
      </c>
      <c r="D55" t="e">
        <f t="shared" ref="D55:S55" si="2">D54/$T54</f>
        <v>#VALUE!</v>
      </c>
      <c r="E55" t="e">
        <f t="shared" si="2"/>
        <v>#VALUE!</v>
      </c>
      <c r="F55" t="e">
        <f t="shared" si="2"/>
        <v>#VALUE!</v>
      </c>
      <c r="G55" t="e">
        <f t="shared" si="2"/>
        <v>#VALUE!</v>
      </c>
      <c r="H55" t="e">
        <f t="shared" si="2"/>
        <v>#VALUE!</v>
      </c>
      <c r="I55" t="e">
        <f t="shared" si="2"/>
        <v>#VALUE!</v>
      </c>
      <c r="J55" t="e">
        <f t="shared" si="2"/>
        <v>#VALUE!</v>
      </c>
      <c r="K55" t="e">
        <f t="shared" si="2"/>
        <v>#VALUE!</v>
      </c>
      <c r="L55" t="e">
        <f t="shared" si="2"/>
        <v>#VALUE!</v>
      </c>
      <c r="M55" t="e">
        <f t="shared" si="2"/>
        <v>#VALUE!</v>
      </c>
      <c r="N55" t="e">
        <f t="shared" si="2"/>
        <v>#VALUE!</v>
      </c>
      <c r="O55" t="e">
        <f t="shared" si="2"/>
        <v>#VALUE!</v>
      </c>
      <c r="P55" t="e">
        <f t="shared" si="2"/>
        <v>#VALUE!</v>
      </c>
      <c r="Q55" t="e">
        <f t="shared" si="2"/>
        <v>#VALUE!</v>
      </c>
      <c r="R55" t="e">
        <f t="shared" si="2"/>
        <v>#VALUE!</v>
      </c>
      <c r="S55" t="e">
        <f t="shared" si="2"/>
        <v>#VALUE!</v>
      </c>
      <c r="T55" t="e">
        <f>SUM(C55:S55)</f>
        <v>#VALUE!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1.46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 t="str">
        <f>Kluppierungsprotokoll!A9</f>
        <v>16 - 20</v>
      </c>
      <c r="B9" s="7">
        <f>Kluppierungsprotokoll!B9</f>
        <v>1</v>
      </c>
      <c r="C9" s="7">
        <f>Kluppierungsprotokoll!C9*$B9</f>
        <v>7</v>
      </c>
      <c r="D9" s="7">
        <f>Kluppierungsprotokoll!D9*$B9</f>
        <v>1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47</v>
      </c>
    </row>
    <row r="10" spans="1:19" x14ac:dyDescent="0.25">
      <c r="A10" s="8" t="str">
        <f>Kluppierungsprotokoll!A10</f>
        <v>20 - 24</v>
      </c>
      <c r="B10" s="8">
        <f>Kluppierungsprotokoll!B10</f>
        <v>2</v>
      </c>
      <c r="C10" s="8">
        <f>Kluppierungsprotokoll!C10*$B10</f>
        <v>28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94</v>
      </c>
    </row>
    <row r="11" spans="1:19" x14ac:dyDescent="0.25">
      <c r="A11" s="8" t="str">
        <f>Kluppierungsprotokoll!A11</f>
        <v>24 - 28</v>
      </c>
      <c r="B11" s="8">
        <f>Kluppierungsprotokoll!B11</f>
        <v>3</v>
      </c>
      <c r="C11" s="8">
        <f>Kluppierungsprotokoll!C11*$B11</f>
        <v>42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108</v>
      </c>
    </row>
    <row r="12" spans="1:19" x14ac:dyDescent="0.25">
      <c r="A12" s="8" t="str">
        <f>Kluppierungsprotokoll!A12</f>
        <v xml:space="preserve">28 - 32 </v>
      </c>
      <c r="B12" s="8">
        <f>Kluppierungsprotokoll!B12</f>
        <v>4</v>
      </c>
      <c r="C12" s="8">
        <f>Kluppierungsprotokoll!C12*$B12</f>
        <v>76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80</v>
      </c>
    </row>
    <row r="13" spans="1:19" x14ac:dyDescent="0.25">
      <c r="A13" s="8" t="str">
        <f>Kluppierungsprotokoll!A13</f>
        <v>32 - 36</v>
      </c>
      <c r="B13" s="8">
        <f>Kluppierungsprotokoll!B13</f>
        <v>5</v>
      </c>
      <c r="C13" s="8">
        <f>Kluppierungsprotokoll!C13*$B13</f>
        <v>80</v>
      </c>
      <c r="D13" s="8">
        <f>Kluppierungsprotokoll!D13*$B13</f>
        <v>5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90</v>
      </c>
    </row>
    <row r="14" spans="1:19" x14ac:dyDescent="0.25">
      <c r="A14" s="8" t="str">
        <f>Kluppierungsprotokoll!A14</f>
        <v>36 - 40</v>
      </c>
      <c r="B14" s="8">
        <f>Kluppierungsprotokoll!B14</f>
        <v>6</v>
      </c>
      <c r="C14" s="8">
        <f>Kluppierungsprotokoll!C14*$B14</f>
        <v>114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96</v>
      </c>
    </row>
    <row r="15" spans="1:19" x14ac:dyDescent="0.25">
      <c r="A15" s="8" t="str">
        <f>Kluppierungsprotokoll!A15</f>
        <v>40 - 44</v>
      </c>
      <c r="B15" s="8">
        <f>Kluppierungsprotokoll!B15</f>
        <v>7</v>
      </c>
      <c r="C15" s="8">
        <f>Kluppierungsprotokoll!C15*$B15</f>
        <v>126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126</v>
      </c>
    </row>
    <row r="16" spans="1:19" x14ac:dyDescent="0.25">
      <c r="A16" s="8" t="str">
        <f>Kluppierungsprotokoll!A16</f>
        <v>44 - 48</v>
      </c>
      <c r="B16" s="8">
        <f>Kluppierungsprotokoll!B16</f>
        <v>8</v>
      </c>
      <c r="C16" s="8">
        <f>Kluppierungsprotokoll!C16*$B16</f>
        <v>128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80</v>
      </c>
    </row>
    <row r="17" spans="1:19" x14ac:dyDescent="0.25">
      <c r="A17" s="8" t="str">
        <f>Kluppierungsprotokoll!A17</f>
        <v>48 - 52</v>
      </c>
      <c r="B17" s="8">
        <f>Kluppierungsprotokoll!B17</f>
        <v>9</v>
      </c>
      <c r="C17" s="8">
        <f>Kluppierungsprotokoll!C17*$B17</f>
        <v>153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54</v>
      </c>
    </row>
    <row r="18" spans="1:19" x14ac:dyDescent="0.25">
      <c r="A18" s="8" t="str">
        <f>Kluppierungsprotokoll!A18</f>
        <v>52 - 56</v>
      </c>
      <c r="B18" s="8">
        <f>Kluppierungsprotokoll!B18</f>
        <v>10</v>
      </c>
      <c r="C18" s="8">
        <f>Kluppierungsprotokoll!C18*$B18</f>
        <v>100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120</v>
      </c>
    </row>
    <row r="19" spans="1:19" x14ac:dyDescent="0.25">
      <c r="A19" s="8" t="str">
        <f>Kluppierungsprotokoll!A19</f>
        <v>56 - 60</v>
      </c>
      <c r="B19" s="8">
        <f>Kluppierungsprotokoll!B19</f>
        <v>11</v>
      </c>
      <c r="C19" s="8">
        <f>Kluppierungsprotokoll!C19*$B19</f>
        <v>132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22</v>
      </c>
    </row>
    <row r="20" spans="1:19" x14ac:dyDescent="0.25">
      <c r="A20" s="8" t="str">
        <f>Kluppierungsprotokoll!A20</f>
        <v>60 - 64</v>
      </c>
      <c r="B20" s="8">
        <f>Kluppierungsprotokoll!B20</f>
        <v>12</v>
      </c>
      <c r="C20" s="8">
        <f>Kluppierungsprotokoll!C20*$B20</f>
        <v>12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156</v>
      </c>
    </row>
    <row r="21" spans="1:19" x14ac:dyDescent="0.25">
      <c r="A21" s="8" t="str">
        <f>Kluppierungsprotokoll!A21</f>
        <v>64 - 68</v>
      </c>
      <c r="B21" s="8">
        <f>Kluppierungsprotokoll!B21</f>
        <v>13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13</v>
      </c>
    </row>
    <row r="22" spans="1:19" x14ac:dyDescent="0.25">
      <c r="A22" s="8" t="str">
        <f>Kluppierungsprotokoll!A22</f>
        <v>68 - 72</v>
      </c>
      <c r="B22" s="8">
        <f>Kluppierungsprotokoll!B22</f>
        <v>14</v>
      </c>
      <c r="C22" s="8">
        <f>Kluppierungsprotokoll!C22*$B22</f>
        <v>28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14</v>
      </c>
    </row>
    <row r="23" spans="1:19" x14ac:dyDescent="0.25">
      <c r="A23" s="8">
        <f>Kluppierungsprotokoll!A23</f>
        <v>0</v>
      </c>
      <c r="B23" s="8">
        <f>Kluppierungsprotokoll!B23</f>
        <v>0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0</v>
      </c>
      <c r="B24" s="8">
        <f>Kluppierungsprotokoll!B24</f>
        <v>0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0</v>
      </c>
      <c r="B25" s="8">
        <f>Kluppierungsprotokoll!B25</f>
        <v>0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0</v>
      </c>
      <c r="B26" s="8">
        <f>Kluppierungsprotokoll!B26</f>
        <v>0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0</v>
      </c>
      <c r="B27" s="8">
        <f>Kluppierungsprotokoll!B27</f>
        <v>0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0</v>
      </c>
      <c r="B28" s="8">
        <f>Kluppierungsprotokoll!B28</f>
        <v>0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0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1026</v>
      </c>
      <c r="D53">
        <f t="shared" ref="D53:S53" si="0">SUM(D9:D51)</f>
        <v>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1100</v>
      </c>
      <c r="T53">
        <f>SUM(C53:S53)</f>
        <v>2132</v>
      </c>
    </row>
    <row r="54" spans="1:20" x14ac:dyDescent="0.25">
      <c r="A54" t="s">
        <v>25</v>
      </c>
      <c r="B54" t="s">
        <v>26</v>
      </c>
      <c r="C54">
        <f>C53/$B$6</f>
        <v>702.7397260273973</v>
      </c>
      <c r="D54">
        <f t="shared" ref="D54:S54" si="1">D53/$B$6</f>
        <v>4.1095890410958908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753.42465753424665</v>
      </c>
      <c r="T54">
        <f>SUM(C54:S54)</f>
        <v>1460.2739726027398</v>
      </c>
    </row>
    <row r="55" spans="1:20" x14ac:dyDescent="0.25">
      <c r="A55" t="s">
        <v>25</v>
      </c>
      <c r="B55" t="s">
        <v>31</v>
      </c>
      <c r="C55">
        <f>C54/$T54</f>
        <v>0.48123827392120072</v>
      </c>
      <c r="D55">
        <f t="shared" ref="D55:S55" si="2">D54/$T54</f>
        <v>2.8142589118198874E-3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0.51594746716697937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Schmutz Samuel, WEU-AWN-WAA</cp:lastModifiedBy>
  <dcterms:created xsi:type="dcterms:W3CDTF">2022-03-10T11:48:40Z</dcterms:created>
  <dcterms:modified xsi:type="dcterms:W3CDTF">2024-03-05T13:53:40Z</dcterms:modified>
</cp:coreProperties>
</file>