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11 Combe du Bez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<sst xmlns="http://schemas.openxmlformats.org/spreadsheetml/2006/main" count="155" uniqueCount="56">
  <si>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</si>
  <si>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</si>
  <si>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</si>
  <si>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</si>
  <si>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</si>
  <si>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</si>
  <si>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</si>
  <si>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</si>
  <si>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</si>
  <si>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</si>
  <si>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</si>
  <si>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</si>
  <si>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</si>
  <si>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</si>
  <si>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</si>
  <si>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</si>
  <si>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</si>
  <si>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</si>
  <si>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</si>
  <si>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</si>
  <si>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</si>
  <si>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</si>
  <si>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</si>
  <si>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</si>
  <si>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</si>
  <si>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</si>
  <si>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</si>
  <si>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</si>
  <si>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</si>
  <si>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</si>
  <si>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</si>
  <si>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</si>
  <si>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</si>
  <si>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</si>
  <si>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</si>
  <si>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</si>
  <si>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</si>
  <si>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</si>
  <si>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</si>
  <si>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</si>
  <si>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</si>
  <si>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</si>
  <si>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</si>
  <si>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</si>
  <si>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</si>
  <si>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</si>
  <si>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</si>
  <si>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</si>
  <si>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</si>
  <si>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</si>
  <si>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</si>
  <si>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</si>
  <si>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</si>
  <si>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</si>
  <si>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 xml:space="preserve">JU11 Combe du Bez 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</si>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</sst>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N16" sqref="N1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44550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/>
      <c r="D10" s="8">
        <v>36</v>
      </c>
      <c r="E10" s="8"/>
      <c r="F10" s="8"/>
      <c r="G10" s="8"/>
      <c r="H10" s="8"/>
      <c r="I10" s="8">
        <v>12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0">
        <v>18</v>
      </c>
      <c r="B11" s="30">
        <v>0.2</v>
      </c>
      <c r="C11" s="8"/>
      <c r="D11" s="8">
        <v>10</v>
      </c>
      <c r="E11" s="8"/>
      <c r="F11" s="8"/>
      <c r="G11" s="8"/>
      <c r="H11" s="8"/>
      <c r="I11" s="8">
        <v>19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0">
        <v>22</v>
      </c>
      <c r="B12" s="30">
        <v>0.3</v>
      </c>
      <c r="C12" s="8">
        <v>2</v>
      </c>
      <c r="D12" s="8">
        <v>4</v>
      </c>
      <c r="E12" s="8"/>
      <c r="F12" s="8"/>
      <c r="G12" s="8"/>
      <c r="H12" s="8"/>
      <c r="I12" s="8">
        <v>29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0">
        <v>26</v>
      </c>
      <c r="B13" s="30">
        <v>0.5</v>
      </c>
      <c r="C13" s="8">
        <v>1</v>
      </c>
      <c r="D13" s="8"/>
      <c r="E13" s="8"/>
      <c r="F13" s="8"/>
      <c r="G13" s="8"/>
      <c r="H13" s="8"/>
      <c r="I13" s="8">
        <v>27</v>
      </c>
      <c r="J13" s="8"/>
      <c r="K13" s="8">
        <v>3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0">
        <v>30</v>
      </c>
      <c r="B14" s="30">
        <v>0.7</v>
      </c>
      <c r="C14" s="8">
        <v>1</v>
      </c>
      <c r="D14" s="8">
        <v>1</v>
      </c>
      <c r="E14" s="8"/>
      <c r="F14" s="8"/>
      <c r="G14" s="8"/>
      <c r="H14" s="8"/>
      <c r="I14" s="8">
        <v>22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0">
        <v>34</v>
      </c>
      <c r="B15" s="30">
        <v>1</v>
      </c>
      <c r="C15" s="8"/>
      <c r="D15" s="8">
        <v>3</v>
      </c>
      <c r="E15" s="8"/>
      <c r="F15" s="8"/>
      <c r="G15" s="8"/>
      <c r="H15" s="8"/>
      <c r="I15" s="8">
        <v>17</v>
      </c>
      <c r="J15" s="8"/>
      <c r="K15" s="8">
        <v>1</v>
      </c>
      <c r="L15" s="8"/>
      <c r="M15" s="8"/>
      <c r="N15" s="8">
        <v>1</v>
      </c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/>
      <c r="D16" s="8">
        <v>1</v>
      </c>
      <c r="E16" s="8"/>
      <c r="F16" s="8"/>
      <c r="G16" s="8"/>
      <c r="H16" s="8"/>
      <c r="I16" s="8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/>
      <c r="D17" s="8"/>
      <c r="E17" s="8"/>
      <c r="F17" s="8"/>
      <c r="G17" s="8"/>
      <c r="H17" s="8"/>
      <c r="I17" s="8">
        <v>4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>
        <v>1</v>
      </c>
      <c r="D18" s="8">
        <v>1</v>
      </c>
      <c r="E18" s="8"/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/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</v>
      </c>
      <c r="D54" s="12">
        <f t="shared" ref="D54:S54" si="0">SUM(D9:D51)</f>
        <v>58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146</v>
      </c>
      <c r="J54" s="12">
        <f t="shared" si="0"/>
        <v>0</v>
      </c>
      <c r="K54" s="12">
        <f t="shared" si="0"/>
        <v>6</v>
      </c>
      <c r="L54" s="12">
        <f t="shared" si="0"/>
        <v>0</v>
      </c>
      <c r="M54" s="12">
        <f t="shared" si="0"/>
        <v>0</v>
      </c>
      <c r="N54" s="12">
        <f t="shared" si="0"/>
        <v>1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216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7.1</v>
      </c>
      <c r="D55" s="20">
        <f t="shared" ref="D55:S55" si="3">ROUND(D54/$B$6, 1)</f>
        <v>82.9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208.6</v>
      </c>
      <c r="J55" s="20">
        <f t="shared" si="3"/>
        <v>0</v>
      </c>
      <c r="K55" s="20">
        <f t="shared" si="3"/>
        <v>8.6</v>
      </c>
      <c r="L55" s="20">
        <f t="shared" si="3"/>
        <v>0</v>
      </c>
      <c r="M55" s="20">
        <f t="shared" si="3"/>
        <v>0</v>
      </c>
      <c r="N55" s="20">
        <f t="shared" si="3"/>
        <v>1.4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0.37</v>
      </c>
      <c r="D56" s="22">
        <f>ROUND('Calcul surface terriere'!D53, 2)</f>
        <v>1.98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8.93</v>
      </c>
      <c r="J56" s="22">
        <f>ROUND('Calcul surface terriere'!J53, 2)</f>
        <v>0</v>
      </c>
      <c r="K56" s="22">
        <f>ROUND('Calcul surface terriere'!K53, 2)</f>
        <v>0.43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0.09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11.8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0.52</v>
      </c>
      <c r="D57" s="22">
        <f>ROUND('Calcul surface terriere'!D54, 2)</f>
        <v>2.82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12.75</v>
      </c>
      <c r="J57" s="22">
        <f>ROUND('Calcul surface terriere'!J54, 2)</f>
        <v>0</v>
      </c>
      <c r="K57" s="22">
        <f>ROUND('Calcul surface terriere'!K54, 2)</f>
        <v>0.61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0.13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16.8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</v>
      </c>
      <c r="D58" s="24">
        <f>ROUND(100 * 'Calcul surface terriere'!D55,0)</f>
        <v>17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76</v>
      </c>
      <c r="J58" s="24">
        <f>ROUND(100 * 'Calcul surface terriere'!J55,0)</f>
        <v>0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1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3.8</v>
      </c>
      <c r="D59" s="26">
        <f>ROUND('Calcul volume sur pied'!D53, 1)</f>
        <v>18.600000000000001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90.2</v>
      </c>
      <c r="J59" s="26">
        <f>ROUND('Calcul volume sur pied'!J53, 1)</f>
        <v>0</v>
      </c>
      <c r="K59" s="26">
        <f>ROUND('Calcul volume sur pied'!K53, 1)</f>
        <v>4.4000000000000004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1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118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5.4</v>
      </c>
      <c r="D60" s="26">
        <f>ROUND('Calcul volume sur pied'!D54, 1)</f>
        <v>26.6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128.9</v>
      </c>
      <c r="J60" s="26">
        <f>ROUND('Calcul volume sur pied'!J54, 1)</f>
        <v>0</v>
      </c>
      <c r="K60" s="26">
        <f>ROUND('Calcul volume sur pied'!K54, 1)</f>
        <v>6.3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1.4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169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</v>
      </c>
      <c r="D61" s="24">
        <f>ROUND(100 * 'Calcul volume sur pied'!D55, 0)</f>
        <v>16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76</v>
      </c>
      <c r="J61" s="24">
        <f>ROUND(100 * 'Calcul volume sur pied'!J55, 0)</f>
        <v>0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1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51.428571428571431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17.142857142857142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14.285714285714286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27.142857142857146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2.8571428571428572</v>
      </c>
      <c r="D12" s="8">
        <f>'Protocole Inventaire'!D12/$B$6</f>
        <v>5.7142857142857144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41.428571428571431</v>
      </c>
      <c r="J12" s="8">
        <f>'Protocole Inventaire'!J12/$B$6</f>
        <v>0</v>
      </c>
      <c r="K12" s="8">
        <f>'Protocole Inventaire'!K12/$B$6</f>
        <v>1.4285714285714286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1.4285714285714286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38.571428571428577</v>
      </c>
      <c r="J13" s="8">
        <f>'Protocole Inventaire'!J13/$B$6</f>
        <v>0</v>
      </c>
      <c r="K13" s="8">
        <f>'Protocole Inventaire'!K13/$B$6</f>
        <v>4.2857142857142856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1.4285714285714286</v>
      </c>
      <c r="D14" s="8">
        <f>'Protocole Inventaire'!D14/$B$6</f>
        <v>1.4285714285714286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31.428571428571431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4.2857142857142856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24.285714285714288</v>
      </c>
      <c r="J15" s="8">
        <f>'Protocole Inventaire'!J15/$B$6</f>
        <v>0</v>
      </c>
      <c r="K15" s="8">
        <f>'Protocole Inventaire'!K15/$B$6</f>
        <v>1.4285714285714286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1.4285714285714286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1.4285714285714286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18.571428571428573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5.7142857142857144</v>
      </c>
      <c r="J17" s="8">
        <f>'Protocole Inventaire'!J17/$B$6</f>
        <v>0</v>
      </c>
      <c r="K17" s="8">
        <f>'Protocole Inventaire'!K17/$B$6</f>
        <v>1.4285714285714286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1.4285714285714286</v>
      </c>
      <c r="D18" s="8">
        <f>'Protocole Inventaire'!D18/$B$6</f>
        <v>1.4285714285714286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2.8571428571428572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2.8571428571428572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1.4285714285714286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0.55417694409323959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0.18472564803107985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0.25446900494077318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0.48349110938746909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7.6026542216872994E-2</v>
      </c>
      <c r="D12" s="8">
        <f>'Protocole Inventaire'!D12*($A12/200)^2*PI()</f>
        <v>0.15205308443374599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1.1023848621446584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5.3092915845667513E-2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1.4335087278330227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7.0685834705770348E-2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1.5550883635269477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1.5434644707086655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9.0792027688745044E-2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1.47434943232969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0.36599554414321089</v>
      </c>
      <c r="D53">
        <f t="shared" ref="D53:S53" si="0">SUM(D9:D51)</f>
        <v>1.97606177910798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8.9277780029714737</v>
      </c>
      <c r="J53">
        <f t="shared" si="0"/>
        <v>0</v>
      </c>
      <c r="K53">
        <f t="shared" si="0"/>
        <v>0.42662828235749395</v>
      </c>
      <c r="L53">
        <f t="shared" si="0"/>
        <v>0</v>
      </c>
      <c r="M53">
        <f t="shared" si="0"/>
        <v>0</v>
      </c>
      <c r="N53">
        <f t="shared" si="0"/>
        <v>9.0792027688745044E-2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11.787255636268904</v>
      </c>
    </row>
    <row r="54" spans="1:20" x14ac:dyDescent="0.25">
      <c r="A54" t="s">
        <v>49</v>
      </c>
      <c r="B54" t="s">
        <v>30</v>
      </c>
      <c r="C54">
        <f>C53/$B$6</f>
        <v>0.52285077734744412</v>
      </c>
      <c r="D54">
        <f t="shared" ref="D54:S54" si="1">D53/$B$6</f>
        <v>2.8229453987256861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12.753968575673534</v>
      </c>
      <c r="J54">
        <f t="shared" si="1"/>
        <v>0</v>
      </c>
      <c r="K54">
        <f t="shared" si="1"/>
        <v>0.60946897479641993</v>
      </c>
      <c r="L54">
        <f t="shared" si="1"/>
        <v>0</v>
      </c>
      <c r="M54">
        <f t="shared" si="1"/>
        <v>0</v>
      </c>
      <c r="N54">
        <f t="shared" si="1"/>
        <v>0.12970289669820723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16.838936623241295</v>
      </c>
    </row>
    <row r="55" spans="1:20" x14ac:dyDescent="0.25">
      <c r="A55" t="s">
        <v>49</v>
      </c>
      <c r="B55" t="s">
        <v>50</v>
      </c>
      <c r="C55">
        <f>C54/$T54</f>
        <v>3.1050106609808094E-2</v>
      </c>
      <c r="D55">
        <f t="shared" ref="D55:S55" si="2">D54/$T54</f>
        <v>0.16764392324093816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0.75740938166311278</v>
      </c>
      <c r="J55">
        <f t="shared" si="2"/>
        <v>0</v>
      </c>
      <c r="K55">
        <f t="shared" si="2"/>
        <v>3.6194029850746261E-2</v>
      </c>
      <c r="L55">
        <f t="shared" si="2"/>
        <v>0</v>
      </c>
      <c r="M55">
        <f t="shared" si="2"/>
        <v>0</v>
      </c>
      <c r="N55">
        <f t="shared" si="2"/>
        <v>7.7025586353944575E-3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3.6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1.2000000000000002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3.8000000000000003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0.6</v>
      </c>
      <c r="D12" s="8">
        <f>'Protocole Inventaire'!D12*$B12</f>
        <v>1.2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8.6999999999999993</v>
      </c>
      <c r="J12" s="8">
        <f>'Protocole Inventaire'!J12*$B12</f>
        <v>0</v>
      </c>
      <c r="K12" s="8">
        <f>'Protocole Inventaire'!K12*$B12</f>
        <v>0.3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0.5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13.5</v>
      </c>
      <c r="J13" s="8">
        <f>'Protocole Inventaire'!J13*$B13</f>
        <v>0</v>
      </c>
      <c r="K13" s="8">
        <f>'Protocole Inventaire'!K13*$B13</f>
        <v>1.5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0.7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15.399999999999999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3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17</v>
      </c>
      <c r="J15" s="8">
        <f>'Protocole Inventaire'!J15*$B15</f>
        <v>0</v>
      </c>
      <c r="K15" s="8">
        <f>'Protocole Inventaire'!K15*$B15</f>
        <v>1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1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1.3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16.900000000000002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6.4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4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4.8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3.8</v>
      </c>
      <c r="D53">
        <f t="shared" ref="D53:S53" si="0">SUM(D9:D51)</f>
        <v>18.600000000000001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90.2</v>
      </c>
      <c r="J53">
        <f t="shared" si="0"/>
        <v>0</v>
      </c>
      <c r="K53">
        <f t="shared" si="0"/>
        <v>4.4000000000000004</v>
      </c>
      <c r="L53">
        <f t="shared" si="0"/>
        <v>0</v>
      </c>
      <c r="M53">
        <f t="shared" si="0"/>
        <v>0</v>
      </c>
      <c r="N53">
        <f t="shared" si="0"/>
        <v>1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118.00000000000001</v>
      </c>
    </row>
    <row r="54" spans="1:20" x14ac:dyDescent="0.25">
      <c r="A54" t="s">
        <v>53</v>
      </c>
      <c r="B54" t="s">
        <v>30</v>
      </c>
      <c r="C54">
        <f>C53/$B$6</f>
        <v>5.4285714285714288</v>
      </c>
      <c r="D54">
        <f t="shared" ref="D54:S54" si="1">D53/$B$6</f>
        <v>26.571428571428577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128.85714285714286</v>
      </c>
      <c r="J54">
        <f t="shared" si="1"/>
        <v>0</v>
      </c>
      <c r="K54">
        <f t="shared" si="1"/>
        <v>6.2857142857142865</v>
      </c>
      <c r="L54">
        <f t="shared" si="1"/>
        <v>0</v>
      </c>
      <c r="M54">
        <f t="shared" si="1"/>
        <v>0</v>
      </c>
      <c r="N54">
        <f t="shared" si="1"/>
        <v>1.4285714285714286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168.57142857142856</v>
      </c>
    </row>
    <row r="55" spans="1:20" x14ac:dyDescent="0.25">
      <c r="A55" t="s">
        <v>53</v>
      </c>
      <c r="B55" t="s">
        <v>50</v>
      </c>
      <c r="C55">
        <f>C54/$T54</f>
        <v>3.220338983050848E-2</v>
      </c>
      <c r="D55">
        <f t="shared" ref="D55:S55" si="2">D54/$T54</f>
        <v>0.15762711864406784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0.764406779661017</v>
      </c>
      <c r="J55">
        <f t="shared" si="2"/>
        <v>0</v>
      </c>
      <c r="K55">
        <f t="shared" si="2"/>
        <v>3.7288135593220348E-2</v>
      </c>
      <c r="L55">
        <f t="shared" si="2"/>
        <v>0</v>
      </c>
      <c r="M55">
        <f t="shared" si="2"/>
        <v>0</v>
      </c>
      <c r="N55">
        <f t="shared" si="2"/>
        <v>8.4745762711864424E-3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2025-01-23T07:57:30Z</dcterms:modified>
</cp:coreProperties>
</file>