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18\"/>
    </mc:Choice>
  </mc:AlternateContent>
  <bookViews>
    <workbookView xWindow="0" yWindow="0" windowWidth="15600" windowHeight="1395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I32" i="5" l="1"/>
  <c r="Q32" i="5"/>
  <c r="N32" i="5"/>
  <c r="O32" i="5"/>
  <c r="P32" i="5"/>
  <c r="J32" i="5"/>
  <c r="R32" i="5"/>
  <c r="C32" i="5"/>
  <c r="K32" i="5"/>
  <c r="S32" i="5"/>
  <c r="E32" i="5"/>
  <c r="D32" i="5"/>
  <c r="L32" i="5"/>
  <c r="F32" i="5"/>
  <c r="G32" i="5"/>
  <c r="M32" i="5"/>
  <c r="H32" i="5"/>
  <c r="C32" i="6"/>
  <c r="K32" i="6"/>
  <c r="S32" i="6"/>
  <c r="D32" i="6"/>
  <c r="L32" i="6"/>
  <c r="E32" i="6"/>
  <c r="M32" i="6"/>
  <c r="F32" i="6"/>
  <c r="N32" i="6"/>
  <c r="H32" i="6"/>
  <c r="Q32" i="6"/>
  <c r="J32" i="6"/>
  <c r="G32" i="6"/>
  <c r="O32" i="6"/>
  <c r="P32" i="6"/>
  <c r="I32" i="6"/>
  <c r="R32" i="6"/>
  <c r="J33" i="6"/>
  <c r="R33" i="6"/>
  <c r="C33" i="6"/>
  <c r="K33" i="6"/>
  <c r="S33" i="6"/>
  <c r="D33" i="6"/>
  <c r="L33" i="6"/>
  <c r="E33" i="6"/>
  <c r="M33" i="6"/>
  <c r="G33" i="6"/>
  <c r="P33" i="6"/>
  <c r="I33" i="6"/>
  <c r="F33" i="6"/>
  <c r="N33" i="6"/>
  <c r="O33" i="6"/>
  <c r="H33" i="6"/>
  <c r="Q33" i="6"/>
  <c r="C30" i="5"/>
  <c r="K30" i="5"/>
  <c r="S30" i="5"/>
  <c r="P30" i="5"/>
  <c r="Q30" i="5"/>
  <c r="R30" i="5"/>
  <c r="D30" i="5"/>
  <c r="L30" i="5"/>
  <c r="O30" i="5"/>
  <c r="J30" i="5"/>
  <c r="E30" i="5"/>
  <c r="M30" i="5"/>
  <c r="G30" i="5"/>
  <c r="H30" i="5"/>
  <c r="F30" i="5"/>
  <c r="N30" i="5"/>
  <c r="I30" i="5"/>
  <c r="G34" i="5"/>
  <c r="O34" i="5"/>
  <c r="R34" i="5"/>
  <c r="K34" i="5"/>
  <c r="D34" i="5"/>
  <c r="M34" i="5"/>
  <c r="H34" i="5"/>
  <c r="P34" i="5"/>
  <c r="C34" i="5"/>
  <c r="E34" i="5"/>
  <c r="F34" i="5"/>
  <c r="I34" i="5"/>
  <c r="Q34" i="5"/>
  <c r="J34" i="5"/>
  <c r="S34" i="5"/>
  <c r="N34" i="5"/>
  <c r="L34" i="5"/>
  <c r="E30" i="6"/>
  <c r="M30" i="6"/>
  <c r="F30" i="6"/>
  <c r="N30" i="6"/>
  <c r="G30" i="6"/>
  <c r="O30" i="6"/>
  <c r="H30" i="6"/>
  <c r="P30" i="6"/>
  <c r="J30" i="6"/>
  <c r="C30" i="6"/>
  <c r="S30" i="6"/>
  <c r="D30" i="6"/>
  <c r="I30" i="6"/>
  <c r="Q30" i="6"/>
  <c r="R30" i="6"/>
  <c r="K30" i="6"/>
  <c r="L30" i="6"/>
  <c r="I34" i="6"/>
  <c r="Q34" i="6"/>
  <c r="J34" i="6"/>
  <c r="R34" i="6"/>
  <c r="C34" i="6"/>
  <c r="K34" i="6"/>
  <c r="S34" i="6"/>
  <c r="D34" i="6"/>
  <c r="L34" i="6"/>
  <c r="E34" i="6"/>
  <c r="F34" i="6"/>
  <c r="O34" i="6"/>
  <c r="H34" i="6"/>
  <c r="M34" i="6"/>
  <c r="N34" i="6"/>
  <c r="G34" i="6"/>
  <c r="P34" i="6"/>
  <c r="H33" i="5"/>
  <c r="P33" i="5"/>
  <c r="I33" i="5"/>
  <c r="Q33" i="5"/>
  <c r="S33" i="5"/>
  <c r="D33" i="5"/>
  <c r="M33" i="5"/>
  <c r="J33" i="5"/>
  <c r="R33" i="5"/>
  <c r="K33" i="5"/>
  <c r="L33" i="5"/>
  <c r="N33" i="5"/>
  <c r="G33" i="5"/>
  <c r="C33" i="5"/>
  <c r="E33" i="5"/>
  <c r="F33" i="5"/>
  <c r="O33" i="5"/>
  <c r="J31" i="5"/>
  <c r="R31" i="5"/>
  <c r="F31" i="5"/>
  <c r="C31" i="5"/>
  <c r="K31" i="5"/>
  <c r="S31" i="5"/>
  <c r="G31" i="5"/>
  <c r="P31" i="5"/>
  <c r="D31" i="5"/>
  <c r="L31" i="5"/>
  <c r="H31" i="5"/>
  <c r="I31" i="5"/>
  <c r="E31" i="5"/>
  <c r="M31" i="5"/>
  <c r="N31" i="5"/>
  <c r="Q31" i="5"/>
  <c r="O31" i="5"/>
  <c r="D31" i="6"/>
  <c r="L31" i="6"/>
  <c r="E31" i="6"/>
  <c r="M31" i="6"/>
  <c r="F31" i="6"/>
  <c r="N31" i="6"/>
  <c r="C31" i="6"/>
  <c r="G31" i="6"/>
  <c r="O31" i="6"/>
  <c r="I31" i="6"/>
  <c r="R31" i="6"/>
  <c r="K31" i="6"/>
  <c r="H31" i="6"/>
  <c r="P31" i="6"/>
  <c r="Q31" i="6"/>
  <c r="J31" i="6"/>
  <c r="S31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<sst xmlns="http://schemas.openxmlformats.org/spreadsheetml/2006/main" count="155" uniqueCount="56">
  <si>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</si>
  <si>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</si>
  <si>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</si>
  <si>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</si>
  <si>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</si>
  <si>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</si>
  <si>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</si>
  <si>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</si>
  <si>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</si>
  <si>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</si>
  <si>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</si>
  <si>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</si>
  <si>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</si>
  <si>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</si>
  <si>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</si>
  <si>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</si>
  <si>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</si>
  <si>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</si>
  <si>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</si>
  <si>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</si>
  <si>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</si>
  <si>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</si>
  <si>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</si>
  <si>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</si>
  <si>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</si>
  <si>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</si>
  <si>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</si>
  <si>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</si>
  <si>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</si>
  <si>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</si>
  <si>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</si>
  <si>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</si>
  <si>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</si>
  <si>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</si>
  <si>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</si>
  <si>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</si>
  <si>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</si>
  <si>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</si>
  <si>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</si>
  <si>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</si>
  <si>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</si>
  <si>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</si>
  <si>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</si>
  <si>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</si>
  <si>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</si>
  <si>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</si>
  <si>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</si>
  <si>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</si>
  <si>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</si>
  <si>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</si>
  <si>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</si>
  <si>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</si>
  <si>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</si>
  <si>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</si>
  <si>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VD18 - Mont Dessous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</si>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</sst>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J21" sqref="J21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42298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0.7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>
        <v>10</v>
      </c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/>
      <c r="D10" s="8"/>
      <c r="E10" s="8"/>
      <c r="F10" s="8"/>
      <c r="G10" s="8"/>
      <c r="H10" s="8"/>
      <c r="I10" s="8"/>
      <c r="J10" s="8"/>
      <c r="K10" s="8">
        <v>65</v>
      </c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6</v>
      </c>
      <c r="D11" s="8">
        <v>4</v>
      </c>
      <c r="E11" s="8"/>
      <c r="F11" s="8"/>
      <c r="G11" s="8"/>
      <c r="H11" s="8">
        <v>20</v>
      </c>
      <c r="I11" s="8">
        <v>16</v>
      </c>
      <c r="J11" s="8">
        <v>22</v>
      </c>
      <c r="K11" s="8">
        <v>43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0.28999999999999998</v>
      </c>
      <c r="C12" s="8">
        <v>6</v>
      </c>
      <c r="D12" s="8">
        <v>1</v>
      </c>
      <c r="E12" s="8"/>
      <c r="F12" s="8"/>
      <c r="G12" s="8"/>
      <c r="H12" s="8">
        <v>3</v>
      </c>
      <c r="I12" s="8">
        <v>7</v>
      </c>
      <c r="J12" s="8">
        <v>5</v>
      </c>
      <c r="K12" s="8">
        <v>9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>
        <v>3</v>
      </c>
      <c r="D13" s="8"/>
      <c r="E13" s="8"/>
      <c r="F13" s="8"/>
      <c r="G13" s="8"/>
      <c r="H13" s="8"/>
      <c r="I13" s="8">
        <v>7</v>
      </c>
      <c r="J13" s="8">
        <v>2</v>
      </c>
      <c r="K13" s="8">
        <v>5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>
        <v>1</v>
      </c>
      <c r="D14" s="8"/>
      <c r="E14" s="8"/>
      <c r="F14" s="8"/>
      <c r="G14" s="8"/>
      <c r="H14" s="8"/>
      <c r="I14" s="8">
        <v>2</v>
      </c>
      <c r="J14" s="8">
        <v>3</v>
      </c>
      <c r="K14" s="8">
        <v>5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3</v>
      </c>
      <c r="D15" s="8"/>
      <c r="E15" s="8"/>
      <c r="F15" s="8"/>
      <c r="G15" s="8"/>
      <c r="H15" s="8"/>
      <c r="I15" s="8">
        <v>1</v>
      </c>
      <c r="J15" s="8">
        <v>3</v>
      </c>
      <c r="K15" s="8">
        <v>6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3</v>
      </c>
      <c r="D16" s="8"/>
      <c r="E16" s="8"/>
      <c r="F16" s="8"/>
      <c r="G16" s="8"/>
      <c r="H16" s="8"/>
      <c r="I16" s="8">
        <v>3</v>
      </c>
      <c r="J16" s="8">
        <v>2</v>
      </c>
      <c r="K16" s="8">
        <v>5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4</v>
      </c>
      <c r="D17" s="8">
        <v>1</v>
      </c>
      <c r="E17" s="8"/>
      <c r="F17" s="8"/>
      <c r="G17" s="8"/>
      <c r="H17" s="8"/>
      <c r="I17" s="8">
        <v>1</v>
      </c>
      <c r="J17" s="8"/>
      <c r="K17" s="8">
        <v>1</v>
      </c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2</v>
      </c>
      <c r="D18" s="8"/>
      <c r="E18" s="8"/>
      <c r="F18" s="8"/>
      <c r="G18" s="8"/>
      <c r="H18" s="8"/>
      <c r="I18" s="8">
        <v>2</v>
      </c>
      <c r="J18" s="8">
        <v>1</v>
      </c>
      <c r="K18" s="8">
        <v>1</v>
      </c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3</v>
      </c>
      <c r="D19" s="8"/>
      <c r="E19" s="8"/>
      <c r="F19" s="8"/>
      <c r="G19" s="8"/>
      <c r="H19" s="8"/>
      <c r="I19" s="8">
        <v>1</v>
      </c>
      <c r="J19" s="8">
        <v>1</v>
      </c>
      <c r="K19" s="8">
        <v>11</v>
      </c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3</v>
      </c>
      <c r="D20" s="8">
        <v>1</v>
      </c>
      <c r="E20" s="8"/>
      <c r="F20" s="8"/>
      <c r="G20" s="8"/>
      <c r="H20" s="8"/>
      <c r="I20" s="8">
        <v>1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3</v>
      </c>
      <c r="D21" s="8"/>
      <c r="E21" s="8"/>
      <c r="F21" s="8"/>
      <c r="G21" s="8"/>
      <c r="H21" s="8"/>
      <c r="I21" s="8">
        <v>1</v>
      </c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3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>
        <v>5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>
        <v>1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>
        <v>1</v>
      </c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46</v>
      </c>
      <c r="D54" s="12">
        <f t="shared" ref="D54:S54" si="0">SUM(D9:D51)</f>
        <v>7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23</v>
      </c>
      <c r="I54" s="12">
        <f t="shared" si="0"/>
        <v>53</v>
      </c>
      <c r="J54" s="12">
        <f t="shared" si="0"/>
        <v>39</v>
      </c>
      <c r="K54" s="12">
        <f t="shared" si="0"/>
        <v>151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319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65.7</v>
      </c>
      <c r="D55" s="20">
        <f t="shared" ref="D55:S55" si="3">ROUND(D54/$B$6, 1)</f>
        <v>10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32.9</v>
      </c>
      <c r="I55" s="20">
        <f t="shared" si="3"/>
        <v>75.7</v>
      </c>
      <c r="J55" s="20">
        <f t="shared" si="3"/>
        <v>55.7</v>
      </c>
      <c r="K55" s="20">
        <f t="shared" si="3"/>
        <v>215.7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456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7.23</v>
      </c>
      <c r="D56" s="22">
        <f>ROUND('Calcul surface terriere'!D53, 2)</f>
        <v>0.51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0.62</v>
      </c>
      <c r="I56" s="22">
        <f>ROUND('Calcul surface terriere'!I53, 2)</f>
        <v>3.44</v>
      </c>
      <c r="J56" s="22">
        <f>ROUND('Calcul surface terriere'!J53, 2)</f>
        <v>1.93</v>
      </c>
      <c r="K56" s="22">
        <f>ROUND('Calcul surface terriere'!K53, 2)</f>
        <v>6.63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20.399999999999999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10.32</v>
      </c>
      <c r="D57" s="22">
        <f>ROUND('Calcul surface terriere'!D54, 2)</f>
        <v>0.72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0.89</v>
      </c>
      <c r="I57" s="22">
        <f>ROUND('Calcul surface terriere'!I54, 2)</f>
        <v>4.91</v>
      </c>
      <c r="J57" s="22">
        <f>ROUND('Calcul surface terriere'!J54, 2)</f>
        <v>2.76</v>
      </c>
      <c r="K57" s="22">
        <f>ROUND('Calcul surface terriere'!K54, 2)</f>
        <v>9.4700000000000006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29.1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35</v>
      </c>
      <c r="D58" s="24">
        <f>ROUND(100 * 'Calcul surface terriere'!D55,0)</f>
        <v>2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3</v>
      </c>
      <c r="I58" s="24">
        <f>ROUND(100 * 'Calcul surface terriere'!I55,0)</f>
        <v>17</v>
      </c>
      <c r="J58" s="24">
        <f>ROUND(100 * 'Calcul surface terriere'!J55,0)</f>
        <v>9</v>
      </c>
      <c r="K58" s="24">
        <f>ROUND(100 * 'Calcul surface terriere'!K55,0)</f>
        <v>33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85.5</v>
      </c>
      <c r="D59" s="26">
        <f>ROUND('Calcul volume sur pied'!D53, 1)</f>
        <v>5.4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4.5</v>
      </c>
      <c r="I59" s="26">
        <f>ROUND('Calcul volume sur pied'!I53, 1)</f>
        <v>36.5</v>
      </c>
      <c r="J59" s="26">
        <f>ROUND('Calcul volume sur pied'!J53, 1)</f>
        <v>17.8</v>
      </c>
      <c r="K59" s="26">
        <f>ROUND('Calcul volume sur pied'!K53, 1)</f>
        <v>64.7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214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122.1</v>
      </c>
      <c r="D60" s="26">
        <f>ROUND('Calcul volume sur pied'!D54, 1)</f>
        <v>7.7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6.4</v>
      </c>
      <c r="I60" s="26">
        <f>ROUND('Calcul volume sur pied'!I54, 1)</f>
        <v>52.1</v>
      </c>
      <c r="J60" s="26">
        <f>ROUND('Calcul volume sur pied'!J54, 1)</f>
        <v>25.4</v>
      </c>
      <c r="K60" s="26">
        <f>ROUND('Calcul volume sur pied'!K54, 1)</f>
        <v>92.4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306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40</v>
      </c>
      <c r="D61" s="24">
        <f>ROUND(100 * 'Calcul volume sur pied'!D55, 0)</f>
        <v>3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2</v>
      </c>
      <c r="I61" s="24">
        <f>ROUND(100 * 'Calcul volume sur pied'!I55, 0)</f>
        <v>17</v>
      </c>
      <c r="J61" s="24">
        <f>ROUND(100 * 'Calcul volume sur pied'!J55, 0)</f>
        <v>8</v>
      </c>
      <c r="K61" s="24">
        <f>ROUND(100 * 'Calcul volume sur pied'!K55, 0)</f>
        <v>30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14.285714285714286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0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0</v>
      </c>
      <c r="K10" s="8">
        <f>'Protocole Inventaire'!K10/$B$6</f>
        <v>92.857142857142861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8.5714285714285712</v>
      </c>
      <c r="D11" s="8">
        <f>'Protocole Inventaire'!D11/$B$6</f>
        <v>5.7142857142857144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28.571428571428573</v>
      </c>
      <c r="I11" s="8">
        <f>'Protocole Inventaire'!I11/$B$6</f>
        <v>22.857142857142858</v>
      </c>
      <c r="J11" s="8">
        <f>'Protocole Inventaire'!J11/$B$6</f>
        <v>31.428571428571431</v>
      </c>
      <c r="K11" s="8">
        <f>'Protocole Inventaire'!K11/$B$6</f>
        <v>61.428571428571431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8.5714285714285712</v>
      </c>
      <c r="D12" s="8">
        <f>'Protocole Inventaire'!D12/$B$6</f>
        <v>1.4285714285714286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4.2857142857142856</v>
      </c>
      <c r="I12" s="8">
        <f>'Protocole Inventaire'!I12/$B$6</f>
        <v>10</v>
      </c>
      <c r="J12" s="8">
        <f>'Protocole Inventaire'!J12/$B$6</f>
        <v>7.1428571428571432</v>
      </c>
      <c r="K12" s="8">
        <f>'Protocole Inventaire'!K12/$B$6</f>
        <v>12.857142857142858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4.2857142857142856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10</v>
      </c>
      <c r="J13" s="8">
        <f>'Protocole Inventaire'!J13/$B$6</f>
        <v>2.8571428571428572</v>
      </c>
      <c r="K13" s="8">
        <f>'Protocole Inventaire'!K13/$B$6</f>
        <v>7.1428571428571432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1.4285714285714286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2.8571428571428572</v>
      </c>
      <c r="J14" s="8">
        <f>'Protocole Inventaire'!J14/$B$6</f>
        <v>4.2857142857142856</v>
      </c>
      <c r="K14" s="8">
        <f>'Protocole Inventaire'!K14/$B$6</f>
        <v>7.1428571428571432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4.2857142857142856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1.4285714285714286</v>
      </c>
      <c r="J15" s="8">
        <f>'Protocole Inventaire'!J15/$B$6</f>
        <v>4.2857142857142856</v>
      </c>
      <c r="K15" s="8">
        <f>'Protocole Inventaire'!K15/$B$6</f>
        <v>8.5714285714285712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4.2857142857142856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4.2857142857142856</v>
      </c>
      <c r="J16" s="8">
        <f>'Protocole Inventaire'!J16/$B$6</f>
        <v>2.8571428571428572</v>
      </c>
      <c r="K16" s="8">
        <f>'Protocole Inventaire'!K16/$B$6</f>
        <v>7.1428571428571432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5.7142857142857144</v>
      </c>
      <c r="D17" s="8">
        <f>'Protocole Inventaire'!D17/$B$6</f>
        <v>1.4285714285714286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1.4285714285714286</v>
      </c>
      <c r="J17" s="8">
        <f>'Protocole Inventaire'!J17/$B$6</f>
        <v>0</v>
      </c>
      <c r="K17" s="8">
        <f>'Protocole Inventaire'!K17/$B$6</f>
        <v>1.4285714285714286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2.8571428571428572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2.8571428571428572</v>
      </c>
      <c r="J18" s="8">
        <f>'Protocole Inventaire'!J18/$B$6</f>
        <v>1.4285714285714286</v>
      </c>
      <c r="K18" s="8">
        <f>'Protocole Inventaire'!K18/$B$6</f>
        <v>1.4285714285714286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4.2857142857142856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1.4285714285714286</v>
      </c>
      <c r="J19" s="8">
        <f>'Protocole Inventaire'!J19/$B$6</f>
        <v>1.4285714285714286</v>
      </c>
      <c r="K19" s="8">
        <f>'Protocole Inventaire'!K19/$B$6</f>
        <v>15.714285714285715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4.2857142857142856</v>
      </c>
      <c r="D20" s="8">
        <f>'Protocole Inventaire'!D20/$B$6</f>
        <v>1.4285714285714286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1.4285714285714286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4.2857142857142856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1.4285714285714286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4.2857142857142856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7.1428571428571432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1.4285714285714286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1.4285714285714286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7.8539816339744842E-2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0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0</v>
      </c>
      <c r="K10" s="8">
        <f>'Protocole Inventaire'!K10*($A10/200)^2*PI()</f>
        <v>1.0005972601683493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0.15268140296446395</v>
      </c>
      <c r="D11" s="8">
        <f>'Protocole Inventaire'!D11*($A11/200)^2*PI()</f>
        <v>0.10178760197630929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0.50893800988154636</v>
      </c>
      <c r="I11" s="8">
        <f>'Protocole Inventaire'!I11*($A11/200)^2*PI()</f>
        <v>0.40715040790523715</v>
      </c>
      <c r="J11" s="8">
        <f>'Protocole Inventaire'!J11*($A11/200)^2*PI()</f>
        <v>0.55983181086970113</v>
      </c>
      <c r="K11" s="8">
        <f>'Protocole Inventaire'!K11*($A11/200)^2*PI()</f>
        <v>1.0942167212453249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0.22807962665061898</v>
      </c>
      <c r="D12" s="8">
        <f>'Protocole Inventaire'!D12*($A12/200)^2*PI()</f>
        <v>3.8013271108436497E-2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0.11403981332530949</v>
      </c>
      <c r="I12" s="8">
        <f>'Protocole Inventaire'!I12*($A12/200)^2*PI()</f>
        <v>0.26609289775905548</v>
      </c>
      <c r="J12" s="8">
        <f>'Protocole Inventaire'!J12*($A12/200)^2*PI()</f>
        <v>0.19006635554218249</v>
      </c>
      <c r="K12" s="8">
        <f>'Protocole Inventaire'!K12*($A12/200)^2*PI()</f>
        <v>0.34211943997592847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0.15927874753700255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0.3716504109196726</v>
      </c>
      <c r="J13" s="8">
        <f>'Protocole Inventaire'!J13*($A13/200)^2*PI()</f>
        <v>0.10618583169133503</v>
      </c>
      <c r="K13" s="8">
        <f>'Protocole Inventaire'!K13*($A13/200)^2*PI()</f>
        <v>0.26546457922833755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7.0685834705770348E-2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0.1413716694115407</v>
      </c>
      <c r="J14" s="8">
        <f>'Protocole Inventaire'!J14*($A14/200)^2*PI()</f>
        <v>0.21205750411731106</v>
      </c>
      <c r="K14" s="8">
        <f>'Protocole Inventaire'!K14*($A14/200)^2*PI()</f>
        <v>0.35342917352885167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0.27237608306623512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9.0792027688745044E-2</v>
      </c>
      <c r="J15" s="8">
        <f>'Protocole Inventaire'!J15*($A15/200)^2*PI()</f>
        <v>0.27237608306623512</v>
      </c>
      <c r="K15" s="8">
        <f>'Protocole Inventaire'!K15*($A15/200)^2*PI()</f>
        <v>0.54475216613247024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0.34023448438377463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0.34023448438377463</v>
      </c>
      <c r="J16" s="8">
        <f>'Protocole Inventaire'!J16*($A16/200)^2*PI()</f>
        <v>0.22682298958918307</v>
      </c>
      <c r="K16" s="8">
        <f>'Protocole Inventaire'!K16*($A16/200)^2*PI()</f>
        <v>0.56705747397295769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0.55417694409323948</v>
      </c>
      <c r="D17" s="8">
        <f>'Protocole Inventaire'!D17*($A17/200)^2*PI()</f>
        <v>0.13854423602330987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0.13854423602330987</v>
      </c>
      <c r="J17" s="8">
        <f>'Protocole Inventaire'!J17*($A17/200)^2*PI()</f>
        <v>0</v>
      </c>
      <c r="K17" s="8">
        <f>'Protocole Inventaire'!K17*($A17/200)^2*PI()</f>
        <v>0.13854423602330987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0.33238050274980013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0.33238050274980013</v>
      </c>
      <c r="J18" s="8">
        <f>'Protocole Inventaire'!J18*($A18/200)^2*PI()</f>
        <v>0.16619025137490007</v>
      </c>
      <c r="K18" s="8">
        <f>'Protocole Inventaire'!K18*($A18/200)^2*PI()</f>
        <v>0.16619025137490007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0.58904862254808621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0.19634954084936207</v>
      </c>
      <c r="J19" s="8">
        <f>'Protocole Inventaire'!J19*($A19/200)^2*PI()</f>
        <v>0.19634954084936207</v>
      </c>
      <c r="K19" s="8">
        <f>'Protocole Inventaire'!K19*($A19/200)^2*PI()</f>
        <v>2.1598449493429825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0.68706631334008772</v>
      </c>
      <c r="D20" s="8">
        <f>'Protocole Inventaire'!D20*($A20/200)^2*PI()</f>
        <v>0.22902210444669593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0.22902210444669593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0.79262382650070473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0.26420794216690158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0.90572116202993735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1.7105971998796428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0.43008403427644265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0.58088048164875272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7.2250347847258078</v>
      </c>
      <c r="D53">
        <f t="shared" ref="D53:S53" si="0">SUM(D9:D51)</f>
        <v>0.50736721355475156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0.62297782320685591</v>
      </c>
      <c r="I53">
        <f t="shared" si="0"/>
        <v>3.4372165222925926</v>
      </c>
      <c r="J53">
        <f t="shared" si="0"/>
        <v>1.92988036710021</v>
      </c>
      <c r="K53">
        <f t="shared" si="0"/>
        <v>6.6322162509934115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20.354692961873631</v>
      </c>
    </row>
    <row r="54" spans="1:20" x14ac:dyDescent="0.25">
      <c r="A54" t="s">
        <v>49</v>
      </c>
      <c r="B54" t="s">
        <v>30</v>
      </c>
      <c r="C54">
        <f>C53/$B$6</f>
        <v>10.321478263894011</v>
      </c>
      <c r="D54">
        <f t="shared" ref="D54:S54" si="1">D53/$B$6</f>
        <v>0.72481030507821653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0.88996831886693706</v>
      </c>
      <c r="I54">
        <f t="shared" si="1"/>
        <v>4.9103093175608468</v>
      </c>
      <c r="J54">
        <f t="shared" si="1"/>
        <v>2.7569719530003001</v>
      </c>
      <c r="K54">
        <f t="shared" si="1"/>
        <v>9.4745946442763032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29.078132802676613</v>
      </c>
    </row>
    <row r="55" spans="1:20" x14ac:dyDescent="0.25">
      <c r="A55" t="s">
        <v>49</v>
      </c>
      <c r="B55" t="s">
        <v>50</v>
      </c>
      <c r="C55">
        <f>C54/$T54</f>
        <v>0.35495670695003945</v>
      </c>
      <c r="D55">
        <f t="shared" ref="D55:S55" si="2">D54/$T54</f>
        <v>2.492630149249124E-2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3.0606102699448995E-2</v>
      </c>
      <c r="I55">
        <f t="shared" si="2"/>
        <v>0.16886604621012177</v>
      </c>
      <c r="J55">
        <f t="shared" si="2"/>
        <v>9.4812551125927985E-2</v>
      </c>
      <c r="K55">
        <f t="shared" si="2"/>
        <v>0.32583229152197063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1.0000000000000002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0.8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</v>
      </c>
      <c r="K10" s="8">
        <f>'Protocole Inventaire'!K10*$B10</f>
        <v>7.8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1.08</v>
      </c>
      <c r="D11" s="8">
        <f>'Protocole Inventaire'!D11*$B11</f>
        <v>0.72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3.5999999999999996</v>
      </c>
      <c r="I11" s="8">
        <f>'Protocole Inventaire'!I11*$B11</f>
        <v>2.88</v>
      </c>
      <c r="J11" s="8">
        <f>'Protocole Inventaire'!J11*$B11</f>
        <v>3.96</v>
      </c>
      <c r="K11" s="8">
        <f>'Protocole Inventaire'!K11*$B11</f>
        <v>7.7399999999999993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1.7399999999999998</v>
      </c>
      <c r="D12" s="8">
        <f>'Protocole Inventaire'!D12*$B12</f>
        <v>0.28999999999999998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0.86999999999999988</v>
      </c>
      <c r="I12" s="8">
        <f>'Protocole Inventaire'!I12*$B12</f>
        <v>2.0299999999999998</v>
      </c>
      <c r="J12" s="8">
        <f>'Protocole Inventaire'!J12*$B12</f>
        <v>1.45</v>
      </c>
      <c r="K12" s="8">
        <f>'Protocole Inventaire'!K12*$B12</f>
        <v>2.61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1.3800000000000001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3.22</v>
      </c>
      <c r="J13" s="8">
        <f>'Protocole Inventaire'!J13*$B13</f>
        <v>0.92</v>
      </c>
      <c r="K13" s="8">
        <f>'Protocole Inventaire'!K13*$B13</f>
        <v>2.3000000000000003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0.67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1.34</v>
      </c>
      <c r="J14" s="8">
        <f>'Protocole Inventaire'!J14*$B14</f>
        <v>2.0100000000000002</v>
      </c>
      <c r="K14" s="8">
        <f>'Protocole Inventaire'!K14*$B14</f>
        <v>3.35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2.7600000000000002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0.92</v>
      </c>
      <c r="J15" s="8">
        <f>'Protocole Inventaire'!J15*$B15</f>
        <v>2.7600000000000002</v>
      </c>
      <c r="K15" s="8">
        <f>'Protocole Inventaire'!K15*$B15</f>
        <v>5.5200000000000005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3.63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3.63</v>
      </c>
      <c r="J16" s="8">
        <f>'Protocole Inventaire'!J16*$B16</f>
        <v>2.42</v>
      </c>
      <c r="K16" s="8">
        <f>'Protocole Inventaire'!K16*$B16</f>
        <v>6.05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6.24</v>
      </c>
      <c r="D17" s="8">
        <f>'Protocole Inventaire'!D17*$B17</f>
        <v>1.56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1.56</v>
      </c>
      <c r="J17" s="8">
        <f>'Protocole Inventaire'!J17*$B17</f>
        <v>0</v>
      </c>
      <c r="K17" s="8">
        <f>'Protocole Inventaire'!K17*$B17</f>
        <v>1.56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3.86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3.86</v>
      </c>
      <c r="J18" s="8">
        <f>'Protocole Inventaire'!J18*$B18</f>
        <v>1.93</v>
      </c>
      <c r="K18" s="8">
        <f>'Protocole Inventaire'!K18*$B18</f>
        <v>1.93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7.0500000000000007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2.35</v>
      </c>
      <c r="J19" s="8">
        <f>'Protocole Inventaire'!J19*$B19</f>
        <v>2.35</v>
      </c>
      <c r="K19" s="8">
        <f>'Protocole Inventaire'!K19*$B19</f>
        <v>25.85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8.370000000000001</v>
      </c>
      <c r="D20" s="8">
        <f>'Protocole Inventaire'!D20*$B20</f>
        <v>2.79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2.79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9.81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3.27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11.399999999999999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21.85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5.66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7.8049999999999997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85.5</v>
      </c>
      <c r="D53">
        <f t="shared" ref="D53:S53" si="0">SUM(D9:D51)</f>
        <v>5.36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4.47</v>
      </c>
      <c r="I53">
        <f t="shared" si="0"/>
        <v>36.454999999999998</v>
      </c>
      <c r="J53">
        <f t="shared" si="0"/>
        <v>17.8</v>
      </c>
      <c r="K53">
        <f t="shared" si="0"/>
        <v>64.710000000000008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214.29500000000002</v>
      </c>
    </row>
    <row r="54" spans="1:20" x14ac:dyDescent="0.25">
      <c r="A54" t="s">
        <v>53</v>
      </c>
      <c r="B54" t="s">
        <v>30</v>
      </c>
      <c r="C54">
        <f>C53/$B$6</f>
        <v>122.14285714285715</v>
      </c>
      <c r="D54">
        <f t="shared" ref="D54:S54" si="1">D53/$B$6</f>
        <v>7.6571428571428584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6.3857142857142861</v>
      </c>
      <c r="I54">
        <f t="shared" si="1"/>
        <v>52.078571428571429</v>
      </c>
      <c r="J54">
        <f t="shared" si="1"/>
        <v>25.428571428571431</v>
      </c>
      <c r="K54">
        <f t="shared" si="1"/>
        <v>92.442857142857164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306.13571428571436</v>
      </c>
    </row>
    <row r="55" spans="1:20" x14ac:dyDescent="0.25">
      <c r="A55" t="s">
        <v>53</v>
      </c>
      <c r="B55" t="s">
        <v>50</v>
      </c>
      <c r="C55">
        <f>C54/$T54</f>
        <v>0.39898271074920083</v>
      </c>
      <c r="D55">
        <f t="shared" ref="D55:S55" si="2">D54/$T54</f>
        <v>2.5012249469189667E-2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2.085909610583541E-2</v>
      </c>
      <c r="I55">
        <f t="shared" si="2"/>
        <v>0.17011596164166215</v>
      </c>
      <c r="J55">
        <f t="shared" si="2"/>
        <v>8.3063067267085081E-2</v>
      </c>
      <c r="K55">
        <f t="shared" si="2"/>
        <v>0.30196691476702675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2024-11-19T13:01:17Z</dcterms:modified>
</cp:coreProperties>
</file>