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0\"/>
    </mc:Choice>
  </mc:AlternateContent>
  <bookViews>
    <workbookView xWindow="0" yWindow="0" windowWidth="21630" windowHeight="1725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6" l="1"/>
  <c r="Q32" i="6"/>
  <c r="E32" i="6"/>
  <c r="P32" i="6"/>
  <c r="J32" i="6"/>
  <c r="R32" i="6"/>
  <c r="M32" i="6"/>
  <c r="H32" i="6"/>
  <c r="C32" i="6"/>
  <c r="K32" i="6"/>
  <c r="S32" i="6"/>
  <c r="D32" i="6"/>
  <c r="L32" i="6"/>
  <c r="F32" i="6"/>
  <c r="N32" i="6"/>
  <c r="G32" i="6"/>
  <c r="O32" i="6"/>
  <c r="H33" i="6"/>
  <c r="P33" i="6"/>
  <c r="I33" i="6"/>
  <c r="Q33" i="6"/>
  <c r="J33" i="6"/>
  <c r="R33" i="6"/>
  <c r="L33" i="6"/>
  <c r="C33" i="6"/>
  <c r="K33" i="6"/>
  <c r="S33" i="6"/>
  <c r="D33" i="6"/>
  <c r="O33" i="6"/>
  <c r="E33" i="6"/>
  <c r="M33" i="6"/>
  <c r="F33" i="6"/>
  <c r="N33" i="6"/>
  <c r="G33" i="6"/>
  <c r="C30" i="6"/>
  <c r="K30" i="6"/>
  <c r="S30" i="6"/>
  <c r="O30" i="6"/>
  <c r="D30" i="6"/>
  <c r="L30" i="6"/>
  <c r="E30" i="6"/>
  <c r="M30" i="6"/>
  <c r="J30" i="6"/>
  <c r="F30" i="6"/>
  <c r="N30" i="6"/>
  <c r="G30" i="6"/>
  <c r="R30" i="6"/>
  <c r="H30" i="6"/>
  <c r="P30" i="6"/>
  <c r="I30" i="6"/>
  <c r="Q30" i="6"/>
  <c r="J31" i="6"/>
  <c r="R31" i="6"/>
  <c r="I31" i="6"/>
  <c r="C31" i="6"/>
  <c r="K31" i="6"/>
  <c r="S31" i="6"/>
  <c r="F31" i="6"/>
  <c r="D31" i="6"/>
  <c r="L31" i="6"/>
  <c r="N31" i="6"/>
  <c r="E31" i="6"/>
  <c r="M31" i="6"/>
  <c r="G31" i="6"/>
  <c r="O31" i="6"/>
  <c r="H31" i="6"/>
  <c r="P31" i="6"/>
  <c r="Q31" i="6"/>
  <c r="G34" i="6"/>
  <c r="O34" i="6"/>
  <c r="C34" i="6"/>
  <c r="S34" i="6"/>
  <c r="F34" i="6"/>
  <c r="H34" i="6"/>
  <c r="P34" i="6"/>
  <c r="I34" i="6"/>
  <c r="Q34" i="6"/>
  <c r="K34" i="6"/>
  <c r="N34" i="6"/>
  <c r="J34" i="6"/>
  <c r="R34" i="6"/>
  <c r="D34" i="6"/>
  <c r="L34" i="6"/>
  <c r="E34" i="6"/>
  <c r="M34" i="6"/>
  <c r="J31" i="5"/>
  <c r="R31" i="5"/>
  <c r="P31" i="5"/>
  <c r="C31" i="5"/>
  <c r="K31" i="5"/>
  <c r="S31" i="5"/>
  <c r="D31" i="5"/>
  <c r="L31" i="5"/>
  <c r="O31" i="5"/>
  <c r="E31" i="5"/>
  <c r="M31" i="5"/>
  <c r="N31" i="5"/>
  <c r="G31" i="5"/>
  <c r="F31" i="5"/>
  <c r="H31" i="5"/>
  <c r="I31" i="5"/>
  <c r="Q31" i="5"/>
  <c r="H33" i="5"/>
  <c r="P33" i="5"/>
  <c r="L33" i="5"/>
  <c r="F33" i="5"/>
  <c r="I33" i="5"/>
  <c r="Q33" i="5"/>
  <c r="D33" i="5"/>
  <c r="M33" i="5"/>
  <c r="J33" i="5"/>
  <c r="R33" i="5"/>
  <c r="N33" i="5"/>
  <c r="C33" i="5"/>
  <c r="K33" i="5"/>
  <c r="S33" i="5"/>
  <c r="E33" i="5"/>
  <c r="G33" i="5"/>
  <c r="O33" i="5"/>
  <c r="I32" i="5"/>
  <c r="Q32" i="5"/>
  <c r="N32" i="5"/>
  <c r="J32" i="5"/>
  <c r="R32" i="5"/>
  <c r="G32" i="5"/>
  <c r="C32" i="5"/>
  <c r="K32" i="5"/>
  <c r="S32" i="5"/>
  <c r="E32" i="5"/>
  <c r="D32" i="5"/>
  <c r="L32" i="5"/>
  <c r="M32" i="5"/>
  <c r="F32" i="5"/>
  <c r="H32" i="5"/>
  <c r="P32" i="5"/>
  <c r="O32" i="5"/>
  <c r="C30" i="5"/>
  <c r="K30" i="5"/>
  <c r="S30" i="5"/>
  <c r="P30" i="5"/>
  <c r="D30" i="5"/>
  <c r="L30" i="5"/>
  <c r="H30" i="5"/>
  <c r="E30" i="5"/>
  <c r="M30" i="5"/>
  <c r="I30" i="5"/>
  <c r="F30" i="5"/>
  <c r="N30" i="5"/>
  <c r="Q30" i="5"/>
  <c r="G30" i="5"/>
  <c r="O30" i="5"/>
  <c r="J30" i="5"/>
  <c r="R30" i="5"/>
  <c r="G34" i="5"/>
  <c r="O34" i="5"/>
  <c r="H34" i="5"/>
  <c r="P34" i="5"/>
  <c r="M34" i="5"/>
  <c r="I34" i="5"/>
  <c r="Q34" i="5"/>
  <c r="S34" i="5"/>
  <c r="D34" i="5"/>
  <c r="J34" i="5"/>
  <c r="R34" i="5"/>
  <c r="L34" i="5"/>
  <c r="C34" i="5"/>
  <c r="K34" i="5"/>
  <c r="E34" i="5"/>
  <c r="F34" i="5"/>
  <c r="N34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<sst xmlns="http://schemas.openxmlformats.org/spreadsheetml/2006/main" count="155" uniqueCount="56">
  <si>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</si>
  <si>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</si>
  <si>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</si>
  <si>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</si>
  <si>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</si>
  <si>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</si>
  <si>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</si>
  <si>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</si>
  <si>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</si>
  <si>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</si>
  <si>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</si>
  <si>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</si>
  <si>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</si>
  <si>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</si>
  <si>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</si>
  <si>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</si>
  <si>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</si>
  <si>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</si>
  <si>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</si>
  <si>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</si>
  <si>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</si>
  <si>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</si>
  <si>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</si>
  <si>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</si>
  <si>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</si>
  <si>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</si>
  <si>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</si>
  <si>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</si>
  <si>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</si>
  <si>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</si>
  <si>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</si>
  <si>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</si>
  <si>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</si>
  <si>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</si>
  <si>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</si>
  <si>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</si>
  <si>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</si>
  <si>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</si>
  <si>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</si>
  <si>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</si>
  <si>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</si>
  <si>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</si>
  <si>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</si>
  <si>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</si>
  <si>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</si>
  <si>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</si>
  <si>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</si>
  <si>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</si>
  <si>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</si>
  <si>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</si>
  <si>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</si>
  <si>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</si>
  <si>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</si>
  <si>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</si>
  <si>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VD40 - La Vuachère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</si>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</sst>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H26" sqref="H2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42347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0.28000000000000003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/>
      <c r="J11" s="8"/>
      <c r="K11" s="8">
        <v>5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>
        <v>1</v>
      </c>
      <c r="J12" s="8">
        <v>1</v>
      </c>
      <c r="K12" s="8">
        <v>4</v>
      </c>
      <c r="L12" s="8">
        <v>2</v>
      </c>
      <c r="M12" s="8"/>
      <c r="N12" s="8"/>
      <c r="O12" s="8"/>
      <c r="P12" s="8"/>
      <c r="Q12" s="8"/>
      <c r="R12" s="8"/>
      <c r="S12" s="8">
        <v>2</v>
      </c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/>
      <c r="J13" s="8">
        <v>1</v>
      </c>
      <c r="K13" s="8">
        <v>1</v>
      </c>
      <c r="L13" s="8">
        <v>1</v>
      </c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/>
      <c r="J14" s="8"/>
      <c r="K14" s="8">
        <v>4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/>
      <c r="J16" s="8"/>
      <c r="K16" s="8">
        <v>2</v>
      </c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8">
        <v>1</v>
      </c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9</v>
      </c>
      <c r="K54" s="12">
        <f t="shared" si="0"/>
        <v>16</v>
      </c>
      <c r="L54" s="12">
        <f t="shared" si="0"/>
        <v>4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34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3.6</v>
      </c>
      <c r="J55" s="20">
        <f t="shared" si="3"/>
        <v>32.1</v>
      </c>
      <c r="K55" s="20">
        <f t="shared" si="3"/>
        <v>57.1</v>
      </c>
      <c r="L55" s="20">
        <f t="shared" si="3"/>
        <v>14.3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14.3</v>
      </c>
      <c r="T55" s="21">
        <f>ROUND(SUM(C55:S55),0)</f>
        <v>121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0.04</v>
      </c>
      <c r="J56" s="22">
        <f>ROUND('Calcul surface terriere'!J53, 2)</f>
        <v>1.85</v>
      </c>
      <c r="K56" s="22">
        <f>ROUND('Calcul surface terriere'!K53, 2)</f>
        <v>0.84</v>
      </c>
      <c r="L56" s="22">
        <f>ROUND('Calcul surface terriere'!L53, 2)</f>
        <v>0.27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0.28000000000000003</v>
      </c>
      <c r="T56" s="23">
        <f>ROUND('Calcul surface terriere'!T53,1)</f>
        <v>3.3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0.14000000000000001</v>
      </c>
      <c r="J57" s="22">
        <f>ROUND('Calcul surface terriere'!J54, 2)</f>
        <v>6.61</v>
      </c>
      <c r="K57" s="22">
        <f>ROUND('Calcul surface terriere'!K54, 2)</f>
        <v>3.01</v>
      </c>
      <c r="L57" s="22">
        <f>ROUND('Calcul surface terriere'!L54, 2)</f>
        <v>0.96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1</v>
      </c>
      <c r="T57" s="23">
        <f>ROUND('Calcul surface terriere'!T54, 1)</f>
        <v>11.7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</v>
      </c>
      <c r="J58" s="24">
        <f>ROUND(100 * 'Calcul surface terriere'!J55,0)</f>
        <v>56</v>
      </c>
      <c r="K58" s="24">
        <f>ROUND(100 * 'Calcul surface terriere'!K55,0)</f>
        <v>26</v>
      </c>
      <c r="L58" s="24">
        <f>ROUND(100 * 'Calcul surface terriere'!L55,0)</f>
        <v>8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9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0.3</v>
      </c>
      <c r="J59" s="26">
        <f>ROUND('Calcul volume sur pied'!J53, 1)</f>
        <v>22.5</v>
      </c>
      <c r="K59" s="26">
        <f>ROUND('Calcul volume sur pied'!K53, 1)</f>
        <v>7.6</v>
      </c>
      <c r="L59" s="26">
        <f>ROUND('Calcul volume sur pied'!L53, 1)</f>
        <v>2.6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2.7</v>
      </c>
      <c r="T59" s="27">
        <f>ROUND('Calcul volume sur pied'!T53, 0)</f>
        <v>36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</v>
      </c>
      <c r="J60" s="26">
        <f>ROUND('Calcul volume sur pied'!J54, 1)</f>
        <v>80.5</v>
      </c>
      <c r="K60" s="26">
        <f>ROUND('Calcul volume sur pied'!K54, 1)</f>
        <v>27.2</v>
      </c>
      <c r="L60" s="26">
        <f>ROUND('Calcul volume sur pied'!L54, 1)</f>
        <v>9.3000000000000007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9.6999999999999993</v>
      </c>
      <c r="T60" s="27">
        <f>ROUND('Calcul volume sur pied'!T54, 0)</f>
        <v>128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</v>
      </c>
      <c r="J61" s="24">
        <f>ROUND(100 * 'Calcul volume sur pied'!J55, 0)</f>
        <v>63</v>
      </c>
      <c r="K61" s="24">
        <f>ROUND(100 * 'Calcul volume sur pied'!K55, 0)</f>
        <v>21</v>
      </c>
      <c r="L61" s="24">
        <f>ROUND(100 * 'Calcul volume sur pied'!L55, 0)</f>
        <v>7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8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17.857142857142854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3.5714285714285712</v>
      </c>
      <c r="J12" s="8">
        <f>'Protocole Inventaire'!J12/$B$6</f>
        <v>3.5714285714285712</v>
      </c>
      <c r="K12" s="8">
        <f>'Protocole Inventaire'!K12/$B$6</f>
        <v>14.285714285714285</v>
      </c>
      <c r="L12" s="8">
        <f>'Protocole Inventaire'!L12/$B$6</f>
        <v>7.1428571428571423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7.1428571428571423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3.5714285714285712</v>
      </c>
      <c r="K13" s="8">
        <f>'Protocole Inventaire'!K13/$B$6</f>
        <v>3.5714285714285712</v>
      </c>
      <c r="L13" s="8">
        <f>'Protocole Inventaire'!L13/$B$6</f>
        <v>3.5714285714285712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14.285714285714285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3.5714285714285712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7.1428571428571423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3.5714285714285712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3.5714285714285712</v>
      </c>
      <c r="K17" s="8">
        <f>'Protocole Inventaire'!K17/$B$6</f>
        <v>0</v>
      </c>
      <c r="L17" s="8">
        <f>'Protocole Inventaire'!L17/$B$6</f>
        <v>3.5714285714285712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3.5714285714285712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3.5714285714285712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3.5714285714285712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3.5714285714285712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3.5714285714285712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3.5714285714285712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0.12723450247038659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3.8013271108436497E-2</v>
      </c>
      <c r="K12" s="8">
        <f>'Protocole Inventaire'!K12*($A12/200)^2*PI()</f>
        <v>0.15205308443374599</v>
      </c>
      <c r="L12" s="8">
        <f>'Protocole Inventaire'!L12*($A12/200)^2*PI()</f>
        <v>7.6026542216872994E-2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5.3092915845667513E-2</v>
      </c>
      <c r="K13" s="8">
        <f>'Protocole Inventaire'!K13*($A13/200)^2*PI()</f>
        <v>5.3092915845667513E-2</v>
      </c>
      <c r="L13" s="8">
        <f>'Protocole Inventaire'!L13*($A13/200)^2*PI()</f>
        <v>5.3092915845667513E-2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0.13854423602330987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0.38484510006474959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3.8013271108436497E-2</v>
      </c>
      <c r="J53">
        <f t="shared" si="0"/>
        <v>1.8500839136990295</v>
      </c>
      <c r="K53">
        <f t="shared" si="0"/>
        <v>0.84194683116206459</v>
      </c>
      <c r="L53">
        <f t="shared" si="0"/>
        <v>0.26766369408585033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0.28023006470020961</v>
      </c>
      <c r="T53">
        <f>SUM(C53:S53)</f>
        <v>3.2779377747555904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0.13576168253013032</v>
      </c>
      <c r="J54">
        <f t="shared" si="1"/>
        <v>6.6074425489251043</v>
      </c>
      <c r="K54">
        <f t="shared" si="1"/>
        <v>3.0069529684359448</v>
      </c>
      <c r="L54">
        <f t="shared" si="1"/>
        <v>0.9559417645923225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1.0008216596436057</v>
      </c>
      <c r="T54">
        <f>SUM(C54:S54)</f>
        <v>11.706920624127109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1.1596703086064785E-2</v>
      </c>
      <c r="J55">
        <f t="shared" si="2"/>
        <v>0.56440483036227707</v>
      </c>
      <c r="K55">
        <f t="shared" si="2"/>
        <v>0.25685259727812915</v>
      </c>
      <c r="L55">
        <f t="shared" si="2"/>
        <v>8.1656124209315659E-2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8.5489745064213155E-2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0.89999999999999991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0.28999999999999998</v>
      </c>
      <c r="K12" s="8">
        <f>'Protocole Inventaire'!K12*$B12</f>
        <v>1.1599999999999999</v>
      </c>
      <c r="L12" s="8">
        <f>'Protocole Inventaire'!L12*$B12</f>
        <v>0.57999999999999996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0.46</v>
      </c>
      <c r="K13" s="8">
        <f>'Protocole Inventaire'!K13*$B13</f>
        <v>0.46</v>
      </c>
      <c r="L13" s="8">
        <f>'Protocole Inventaire'!L13*$B13</f>
        <v>0.46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2.68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1.56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4.99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0.28999999999999998</v>
      </c>
      <c r="J53">
        <f t="shared" si="0"/>
        <v>22.54</v>
      </c>
      <c r="K53">
        <f t="shared" si="0"/>
        <v>7.6199999999999992</v>
      </c>
      <c r="L53">
        <f t="shared" si="0"/>
        <v>2.6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2.71</v>
      </c>
      <c r="T53">
        <f>SUM(C53:S53)</f>
        <v>35.76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1.0357142857142856</v>
      </c>
      <c r="J54">
        <f t="shared" si="1"/>
        <v>80.499999999999986</v>
      </c>
      <c r="K54">
        <f t="shared" si="1"/>
        <v>27.214285714285708</v>
      </c>
      <c r="L54">
        <f t="shared" si="1"/>
        <v>9.2857142857142847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9.678571428571427</v>
      </c>
      <c r="T54">
        <f>SUM(C54:S54)</f>
        <v>127.71428571428571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8.1096196868008941E-3</v>
      </c>
      <c r="J55">
        <f t="shared" si="2"/>
        <v>0.63031319910514538</v>
      </c>
      <c r="K55">
        <f t="shared" si="2"/>
        <v>0.21308724832214762</v>
      </c>
      <c r="L55">
        <f t="shared" si="2"/>
        <v>7.2706935123042507E-2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7.5782997762863527E-2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2025-03-27T13:01:52Z</dcterms:modified>
</cp:coreProperties>
</file>