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9zx\Downloads\"/>
    </mc:Choice>
  </mc:AlternateContent>
  <xr:revisionPtr revIDLastSave="0" documentId="13_ncr:1_{945A9354-74EC-4A9E-84C1-DC7855743E9B}" xr6:coauthVersionLast="47" xr6:coauthVersionMax="47" xr10:uidLastSave="{00000000-0000-0000-0000-000000000000}"/>
  <bookViews>
    <workbookView xWindow="-28920" yWindow="-120" windowWidth="29040" windowHeight="158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P54" i="2" l="1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51" i="5" l="1"/>
  <c r="K51" i="5"/>
  <c r="S51" i="5"/>
  <c r="D51" i="5"/>
  <c r="F51" i="5"/>
  <c r="N51" i="5"/>
  <c r="P51" i="5"/>
  <c r="L51" i="5"/>
  <c r="G51" i="5"/>
  <c r="O51" i="5"/>
  <c r="H51" i="5"/>
  <c r="E51" i="5"/>
  <c r="I51" i="5"/>
  <c r="Q51" i="5"/>
  <c r="J51" i="5"/>
  <c r="R51" i="5"/>
  <c r="M51" i="5"/>
  <c r="C50" i="5"/>
  <c r="K50" i="5"/>
  <c r="S50" i="5"/>
  <c r="D50" i="5"/>
  <c r="L50" i="5"/>
  <c r="E50" i="5"/>
  <c r="M50" i="5"/>
  <c r="N50" i="5"/>
  <c r="F50" i="5"/>
  <c r="G50" i="5"/>
  <c r="O50" i="5"/>
  <c r="H50" i="5"/>
  <c r="P50" i="5"/>
  <c r="Q50" i="5"/>
  <c r="J50" i="5"/>
  <c r="R50" i="5"/>
  <c r="I50" i="5"/>
  <c r="F49" i="5"/>
  <c r="N49" i="5"/>
  <c r="G49" i="5"/>
  <c r="O49" i="5"/>
  <c r="D49" i="5"/>
  <c r="H49" i="5"/>
  <c r="P49" i="5"/>
  <c r="R49" i="5"/>
  <c r="C49" i="5"/>
  <c r="E49" i="5"/>
  <c r="I49" i="5"/>
  <c r="Q49" i="5"/>
  <c r="J49" i="5"/>
  <c r="K49" i="5"/>
  <c r="S49" i="5"/>
  <c r="L49" i="5"/>
  <c r="M49" i="5"/>
  <c r="C48" i="5"/>
  <c r="K48" i="5"/>
  <c r="S48" i="5"/>
  <c r="D48" i="5"/>
  <c r="L48" i="5"/>
  <c r="E48" i="5"/>
  <c r="M48" i="5"/>
  <c r="N48" i="5"/>
  <c r="R48" i="5"/>
  <c r="F48" i="5"/>
  <c r="G48" i="5"/>
  <c r="O48" i="5"/>
  <c r="H48" i="5"/>
  <c r="P48" i="5"/>
  <c r="Q48" i="5"/>
  <c r="J48" i="5"/>
  <c r="I48" i="5"/>
  <c r="F47" i="5"/>
  <c r="N47" i="5"/>
  <c r="G47" i="5"/>
  <c r="O47" i="5"/>
  <c r="P47" i="5"/>
  <c r="L47" i="5"/>
  <c r="E47" i="5"/>
  <c r="H47" i="5"/>
  <c r="I47" i="5"/>
  <c r="Q47" i="5"/>
  <c r="J47" i="5"/>
  <c r="R47" i="5"/>
  <c r="C47" i="5"/>
  <c r="K47" i="5"/>
  <c r="S47" i="5"/>
  <c r="D47" i="5"/>
  <c r="M47" i="5"/>
  <c r="C46" i="5"/>
  <c r="K46" i="5"/>
  <c r="S46" i="5"/>
  <c r="D46" i="5"/>
  <c r="L46" i="5"/>
  <c r="F46" i="5"/>
  <c r="N46" i="5"/>
  <c r="R46" i="5"/>
  <c r="E46" i="5"/>
  <c r="G46" i="5"/>
  <c r="O46" i="5"/>
  <c r="P46" i="5"/>
  <c r="M46" i="5"/>
  <c r="H46" i="5"/>
  <c r="I46" i="5"/>
  <c r="Q46" i="5"/>
  <c r="J46" i="5"/>
  <c r="D45" i="5"/>
  <c r="E45" i="5"/>
  <c r="F45" i="5"/>
  <c r="N45" i="5"/>
  <c r="G45" i="5"/>
  <c r="O45" i="5"/>
  <c r="H45" i="5"/>
  <c r="P45" i="5"/>
  <c r="L45" i="5"/>
  <c r="M45" i="5"/>
  <c r="I45" i="5"/>
  <c r="Q45" i="5"/>
  <c r="J45" i="5"/>
  <c r="R45" i="5"/>
  <c r="C45" i="5"/>
  <c r="K45" i="5"/>
  <c r="S45" i="5"/>
  <c r="C44" i="5"/>
  <c r="K44" i="5"/>
  <c r="D44" i="5"/>
  <c r="L44" i="5"/>
  <c r="P44" i="5"/>
  <c r="E44" i="5"/>
  <c r="M44" i="5"/>
  <c r="F44" i="5"/>
  <c r="N44" i="5"/>
  <c r="O44" i="5"/>
  <c r="H44" i="5"/>
  <c r="G44" i="5"/>
  <c r="I44" i="5"/>
  <c r="Q44" i="5"/>
  <c r="J44" i="5"/>
  <c r="R44" i="5"/>
  <c r="S44" i="5"/>
  <c r="C43" i="5"/>
  <c r="K43" i="5"/>
  <c r="S43" i="5"/>
  <c r="D43" i="5"/>
  <c r="L43" i="5"/>
  <c r="E43" i="5"/>
  <c r="M43" i="5"/>
  <c r="N43" i="5"/>
  <c r="P43" i="5"/>
  <c r="F43" i="5"/>
  <c r="R43" i="5"/>
  <c r="G43" i="5"/>
  <c r="O43" i="5"/>
  <c r="H43" i="5"/>
  <c r="I43" i="5"/>
  <c r="Q43" i="5"/>
  <c r="J43" i="5"/>
  <c r="C42" i="5"/>
  <c r="K42" i="5"/>
  <c r="S42" i="5"/>
  <c r="D42" i="5"/>
  <c r="L42" i="5"/>
  <c r="P42" i="5"/>
  <c r="E42" i="5"/>
  <c r="M42" i="5"/>
  <c r="O42" i="5"/>
  <c r="J42" i="5"/>
  <c r="F42" i="5"/>
  <c r="N42" i="5"/>
  <c r="H42" i="5"/>
  <c r="G42" i="5"/>
  <c r="R42" i="5"/>
  <c r="I42" i="5"/>
  <c r="Q42" i="5"/>
  <c r="C41" i="5"/>
  <c r="K41" i="5"/>
  <c r="S41" i="5"/>
  <c r="P41" i="5"/>
  <c r="J41" i="5"/>
  <c r="D41" i="5"/>
  <c r="L41" i="5"/>
  <c r="N41" i="5"/>
  <c r="E41" i="5"/>
  <c r="M41" i="5"/>
  <c r="R41" i="5"/>
  <c r="F41" i="5"/>
  <c r="G41" i="5"/>
  <c r="O41" i="5"/>
  <c r="H41" i="5"/>
  <c r="I41" i="5"/>
  <c r="Q41" i="5"/>
  <c r="D40" i="5"/>
  <c r="L40" i="5"/>
  <c r="O40" i="5"/>
  <c r="E40" i="5"/>
  <c r="M40" i="5"/>
  <c r="P40" i="5"/>
  <c r="S40" i="5"/>
  <c r="F40" i="5"/>
  <c r="N40" i="5"/>
  <c r="G40" i="5"/>
  <c r="K40" i="5"/>
  <c r="H40" i="5"/>
  <c r="I40" i="5"/>
  <c r="Q40" i="5"/>
  <c r="J40" i="5"/>
  <c r="R40" i="5"/>
  <c r="C40" i="5"/>
  <c r="D39" i="5"/>
  <c r="L39" i="5"/>
  <c r="O39" i="5"/>
  <c r="K39" i="5"/>
  <c r="E39" i="5"/>
  <c r="M39" i="5"/>
  <c r="G39" i="5"/>
  <c r="C39" i="5"/>
  <c r="F39" i="5"/>
  <c r="N39" i="5"/>
  <c r="H39" i="5"/>
  <c r="P39" i="5"/>
  <c r="S39" i="5"/>
  <c r="I39" i="5"/>
  <c r="Q39" i="5"/>
  <c r="J39" i="5"/>
  <c r="R39" i="5"/>
  <c r="C38" i="5"/>
  <c r="K38" i="5"/>
  <c r="S38" i="5"/>
  <c r="D38" i="5"/>
  <c r="L38" i="5"/>
  <c r="E38" i="5"/>
  <c r="M38" i="5"/>
  <c r="F38" i="5"/>
  <c r="N38" i="5"/>
  <c r="G38" i="5"/>
  <c r="O38" i="5"/>
  <c r="H38" i="5"/>
  <c r="P38" i="5"/>
  <c r="R38" i="5"/>
  <c r="I38" i="5"/>
  <c r="Q38" i="5"/>
  <c r="J38" i="5"/>
  <c r="C37" i="5"/>
  <c r="K37" i="5"/>
  <c r="S37" i="5"/>
  <c r="M37" i="5"/>
  <c r="D37" i="5"/>
  <c r="L37" i="5"/>
  <c r="E37" i="5"/>
  <c r="F37" i="5"/>
  <c r="N37" i="5"/>
  <c r="R37" i="5"/>
  <c r="G37" i="5"/>
  <c r="O37" i="5"/>
  <c r="H37" i="5"/>
  <c r="P37" i="5"/>
  <c r="Q37" i="5"/>
  <c r="I37" i="5"/>
  <c r="J37" i="5"/>
  <c r="D36" i="5"/>
  <c r="L36" i="5"/>
  <c r="E36" i="5"/>
  <c r="M36" i="5"/>
  <c r="F36" i="5"/>
  <c r="N36" i="5"/>
  <c r="P36" i="5"/>
  <c r="C36" i="5"/>
  <c r="G36" i="5"/>
  <c r="O36" i="5"/>
  <c r="S36" i="5"/>
  <c r="H36" i="5"/>
  <c r="I36" i="5"/>
  <c r="Q36" i="5"/>
  <c r="J36" i="5"/>
  <c r="R36" i="5"/>
  <c r="K36" i="5"/>
  <c r="D35" i="5"/>
  <c r="L35" i="5"/>
  <c r="N35" i="5"/>
  <c r="E35" i="5"/>
  <c r="M35" i="5"/>
  <c r="F35" i="5"/>
  <c r="K35" i="5"/>
  <c r="G35" i="5"/>
  <c r="O35" i="5"/>
  <c r="H35" i="5"/>
  <c r="P35" i="5"/>
  <c r="S35" i="5"/>
  <c r="I35" i="5"/>
  <c r="Q35" i="5"/>
  <c r="J35" i="5"/>
  <c r="R35" i="5"/>
  <c r="C35" i="5"/>
  <c r="F34" i="5"/>
  <c r="N34" i="5"/>
  <c r="G34" i="5"/>
  <c r="O34" i="5"/>
  <c r="S34" i="5"/>
  <c r="L34" i="5"/>
  <c r="E34" i="5"/>
  <c r="H34" i="5"/>
  <c r="P34" i="5"/>
  <c r="R34" i="5"/>
  <c r="C34" i="5"/>
  <c r="D34" i="5"/>
  <c r="I34" i="5"/>
  <c r="Q34" i="5"/>
  <c r="J34" i="5"/>
  <c r="K34" i="5"/>
  <c r="M34" i="5"/>
  <c r="F33" i="5"/>
  <c r="N33" i="5"/>
  <c r="G33" i="5"/>
  <c r="O33" i="5"/>
  <c r="S33" i="5"/>
  <c r="L33" i="5"/>
  <c r="H33" i="5"/>
  <c r="P33" i="5"/>
  <c r="R33" i="5"/>
  <c r="C33" i="5"/>
  <c r="M33" i="5"/>
  <c r="I33" i="5"/>
  <c r="Q33" i="5"/>
  <c r="J33" i="5"/>
  <c r="K33" i="5"/>
  <c r="D33" i="5"/>
  <c r="E33" i="5"/>
  <c r="F32" i="5"/>
  <c r="N32" i="5"/>
  <c r="G32" i="5"/>
  <c r="O32" i="5"/>
  <c r="P32" i="5"/>
  <c r="L32" i="5"/>
  <c r="M32" i="5"/>
  <c r="H32" i="5"/>
  <c r="I32" i="5"/>
  <c r="Q32" i="5"/>
  <c r="J32" i="5"/>
  <c r="R32" i="5"/>
  <c r="C32" i="5"/>
  <c r="K32" i="5"/>
  <c r="S32" i="5"/>
  <c r="D32" i="5"/>
  <c r="E32" i="5"/>
  <c r="D31" i="5"/>
  <c r="L31" i="5"/>
  <c r="S31" i="5"/>
  <c r="E31" i="5"/>
  <c r="M31" i="5"/>
  <c r="O31" i="5"/>
  <c r="F31" i="5"/>
  <c r="N31" i="5"/>
  <c r="G31" i="5"/>
  <c r="H31" i="5"/>
  <c r="P31" i="5"/>
  <c r="I31" i="5"/>
  <c r="Q31" i="5"/>
  <c r="J31" i="5"/>
  <c r="R31" i="5"/>
  <c r="C31" i="5"/>
  <c r="K31" i="5"/>
  <c r="C30" i="5"/>
  <c r="K30" i="5"/>
  <c r="S30" i="5"/>
  <c r="D30" i="5"/>
  <c r="L30" i="5"/>
  <c r="E30" i="5"/>
  <c r="F30" i="5"/>
  <c r="N30" i="5"/>
  <c r="G30" i="5"/>
  <c r="O30" i="5"/>
  <c r="P30" i="5"/>
  <c r="M30" i="5"/>
  <c r="H30" i="5"/>
  <c r="I30" i="5"/>
  <c r="Q30" i="5"/>
  <c r="J30" i="5"/>
  <c r="R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<sst xmlns="http://schemas.openxmlformats.org/spreadsheetml/2006/main" count="155" uniqueCount="52">
  <si>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</si>
  <si>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</si>
  <si>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</si>
  <si>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</si>
  <si>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</si>
  <si>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</si>
  <si>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</si>
  <si>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</si>
  <si>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</si>
  <si>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</si>
  <si>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</si>
  <si>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</si>
  <si>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</si>
  <si>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</si>
  <si>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</si>
  <si>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</si>
  <si>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</si>
  <si>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</si>
  <si>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</si>
  <si>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</si>
  <si>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</si>
  <si>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</si>
  <si>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</si>
  <si>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</si>
  <si>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</si>
  <si>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</si>
  <si>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</si>
  <si>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</si>
  <si>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</si>
  <si>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</si>
  <si>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</si>
  <si>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</si>
  <si>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</si>
  <si>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</si>
  <si>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</si>
  <si>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</si>
  <si>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</si>
  <si>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</si>
  <si>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</si>
  <si>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</si>
  <si>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</si>
  <si>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</si>
  <si>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</si>
  <si>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</si>
  <si>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</si>
  <si>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</si>
  <si>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</si>
  <si>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</si>
  <si>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</si>
  <si>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</si>
  <si>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BE59 Spychersgrabe</t>
  </si>
  <si>
    <t>E. Fankhauser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</si>
</sst>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zoomScale="90" zoomScaleNormal="90" workbookViewId="0">
      <selection activeCell="B28" sqref="B28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41032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1.1000000000000001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18</v>
      </c>
      <c r="B10" s="8">
        <v>0.25</v>
      </c>
      <c r="C10" s="8">
        <v>3</v>
      </c>
      <c r="D10" s="8">
        <v>22</v>
      </c>
      <c r="E10" s="8"/>
      <c r="F10" s="8"/>
      <c r="G10" s="8"/>
      <c r="H10" s="8"/>
      <c r="I10" s="8">
        <v>16</v>
      </c>
      <c r="J10" s="8">
        <v>3</v>
      </c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22</v>
      </c>
      <c r="B11" s="8">
        <v>0.4</v>
      </c>
      <c r="C11" s="8">
        <v>6</v>
      </c>
      <c r="D11" s="8">
        <v>21</v>
      </c>
      <c r="E11" s="8"/>
      <c r="F11" s="8"/>
      <c r="G11" s="8"/>
      <c r="H11" s="8"/>
      <c r="I11" s="8">
        <v>11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26</v>
      </c>
      <c r="B12" s="8">
        <v>0.6</v>
      </c>
      <c r="C12" s="8">
        <v>2</v>
      </c>
      <c r="D12" s="8">
        <v>21</v>
      </c>
      <c r="E12" s="8"/>
      <c r="F12" s="8"/>
      <c r="G12" s="8"/>
      <c r="H12" s="8"/>
      <c r="I12" s="8">
        <v>8</v>
      </c>
      <c r="J12" s="8">
        <v>3</v>
      </c>
      <c r="K12" s="8">
        <v>3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30</v>
      </c>
      <c r="B13" s="8">
        <v>0.85</v>
      </c>
      <c r="C13" s="8">
        <v>4</v>
      </c>
      <c r="D13" s="8">
        <v>13</v>
      </c>
      <c r="E13" s="8"/>
      <c r="F13" s="8"/>
      <c r="G13" s="8"/>
      <c r="H13" s="8"/>
      <c r="I13" s="8">
        <v>6</v>
      </c>
      <c r="J13" s="8">
        <v>2</v>
      </c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1.1499999999999999</v>
      </c>
      <c r="C14" s="8"/>
      <c r="D14" s="8">
        <v>11</v>
      </c>
      <c r="E14" s="8"/>
      <c r="F14" s="8"/>
      <c r="G14" s="8"/>
      <c r="H14" s="8"/>
      <c r="I14" s="8">
        <v>7</v>
      </c>
      <c r="J14" s="8">
        <v>1</v>
      </c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8">
        <v>1.45</v>
      </c>
      <c r="C15" s="8">
        <v>3</v>
      </c>
      <c r="D15" s="8">
        <v>8</v>
      </c>
      <c r="E15" s="8"/>
      <c r="F15" s="8"/>
      <c r="G15" s="8"/>
      <c r="H15" s="8"/>
      <c r="I15" s="8">
        <v>5</v>
      </c>
      <c r="J15" s="8">
        <v>1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42</v>
      </c>
      <c r="B16" s="8">
        <v>1.78</v>
      </c>
      <c r="C16" s="8">
        <v>6</v>
      </c>
      <c r="D16" s="8">
        <v>14</v>
      </c>
      <c r="E16" s="8"/>
      <c r="F16" s="8"/>
      <c r="G16" s="8"/>
      <c r="H16" s="8"/>
      <c r="I16" s="8">
        <v>4</v>
      </c>
      <c r="J16" s="8">
        <v>1</v>
      </c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2.2000000000000002</v>
      </c>
      <c r="C17" s="8">
        <v>2</v>
      </c>
      <c r="D17" s="8">
        <v>9</v>
      </c>
      <c r="E17" s="8"/>
      <c r="F17" s="8"/>
      <c r="G17" s="8"/>
      <c r="H17" s="8"/>
      <c r="I17" s="8">
        <v>2</v>
      </c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2.7</v>
      </c>
      <c r="C18" s="8">
        <v>2</v>
      </c>
      <c r="D18" s="8"/>
      <c r="E18" s="8"/>
      <c r="F18" s="8"/>
      <c r="G18" s="8"/>
      <c r="H18" s="8"/>
      <c r="I18" s="8">
        <v>4</v>
      </c>
      <c r="J18" s="8">
        <v>1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3.2</v>
      </c>
      <c r="C19" s="8">
        <v>2</v>
      </c>
      <c r="D19" s="8">
        <v>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3.7</v>
      </c>
      <c r="C20" s="8">
        <v>2</v>
      </c>
      <c r="D20" s="8">
        <v>8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4.2</v>
      </c>
      <c r="C21" s="8">
        <v>2</v>
      </c>
      <c r="D21" s="8">
        <v>4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4.8</v>
      </c>
      <c r="C22" s="8"/>
      <c r="D22" s="8">
        <v>2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5.4</v>
      </c>
      <c r="C23" s="8"/>
      <c r="D23" s="8">
        <v>2</v>
      </c>
      <c r="E23" s="8"/>
      <c r="F23" s="8"/>
      <c r="G23" s="8"/>
      <c r="H23" s="8"/>
      <c r="I23" s="8"/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6</v>
      </c>
      <c r="C24" s="8">
        <v>1</v>
      </c>
      <c r="D24" s="8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6.6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8.1999999999999993</v>
      </c>
      <c r="C27" s="8">
        <v>1</v>
      </c>
      <c r="D27" s="8">
        <v>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102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110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36</v>
      </c>
      <c r="D54" s="12">
        <f t="shared" ref="D54:S54" si="0">SUM(D9:D51)</f>
        <v>146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64</v>
      </c>
      <c r="J54" s="12">
        <f t="shared" si="0"/>
        <v>14</v>
      </c>
      <c r="K54" s="12">
        <f t="shared" si="0"/>
        <v>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264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32.700000000000003</v>
      </c>
      <c r="D55" s="20">
        <f t="shared" ref="D55:S55" si="3">ROUND(D54/$B$6, 1)</f>
        <v>132.69999999999999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58.2</v>
      </c>
      <c r="J55" s="20">
        <f t="shared" si="3"/>
        <v>12.7</v>
      </c>
      <c r="K55" s="20">
        <f t="shared" si="3"/>
        <v>3.6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240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5.19</v>
      </c>
      <c r="D56" s="22">
        <f>ROUND('Berechnungen Grundflaeche'!D53, 2)</f>
        <v>18.03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4.8899999999999997</v>
      </c>
      <c r="J56" s="22">
        <f>ROUND('Berechnungen Grundflaeche'!J53, 2)</f>
        <v>1.47</v>
      </c>
      <c r="K56" s="22">
        <f>ROUND('Berechnungen Grundflaeche'!K53, 2)</f>
        <v>0.3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29.9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4.72</v>
      </c>
      <c r="D57" s="22">
        <f>ROUND('Berechnungen Grundflaeche'!D54, 2)</f>
        <v>16.39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4.45</v>
      </c>
      <c r="J57" s="22">
        <f>ROUND('Berechnungen Grundflaeche'!J54, 2)</f>
        <v>1.33</v>
      </c>
      <c r="K57" s="22">
        <f>ROUND('Berechnungen Grundflaeche'!K54, 2)</f>
        <v>0.27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27.2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17</v>
      </c>
      <c r="D58" s="24">
        <f>ROUND(100 * 'Berechnungen Grundflaeche'!D55,0)</f>
        <v>60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16</v>
      </c>
      <c r="J58" s="24">
        <f>ROUND(100 * 'Berechnungen Grundflaeche'!J55,0)</f>
        <v>5</v>
      </c>
      <c r="K58" s="24">
        <f>ROUND(100 * 'Berechnungen Grundflaeche'!K55,0)</f>
        <v>1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69</v>
      </c>
      <c r="D59" s="26">
        <f>ROUND('Berechnungen Vorrat'!D53, 1)</f>
        <v>236.7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60.7</v>
      </c>
      <c r="J59" s="26">
        <f>ROUND('Berechnungen Vorrat'!J53, 1)</f>
        <v>18.899999999999999</v>
      </c>
      <c r="K59" s="26">
        <f>ROUND('Berechnungen Vorrat'!K53, 1)</f>
        <v>3.6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389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62.7</v>
      </c>
      <c r="D60" s="26">
        <f>ROUND('Berechnungen Vorrat'!D54, 1)</f>
        <v>215.2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55.2</v>
      </c>
      <c r="J60" s="26">
        <f>ROUND('Berechnungen Vorrat'!J54, 1)</f>
        <v>17.2</v>
      </c>
      <c r="K60" s="26">
        <f>ROUND('Berechnungen Vorrat'!K54, 1)</f>
        <v>3.3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354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18</v>
      </c>
      <c r="D61" s="24">
        <f>ROUND(100 * 'Berechnungen Vorrat'!D55, 0)</f>
        <v>61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16</v>
      </c>
      <c r="J61" s="24">
        <f>ROUND(100 * 'Berechnungen Vorrat'!J55, 0)</f>
        <v>5</v>
      </c>
      <c r="K61" s="24">
        <f>ROUND(100 * 'Berechnungen Vorrat'!K55, 0)</f>
        <v>1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1.1000000000000001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Kluppierungsprotokoll!C10/$B$6</f>
        <v>2.7272727272727271</v>
      </c>
      <c r="D10" s="8">
        <f>Kluppierungsprotokoll!D10/$B$6</f>
        <v>20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14.545454545454545</v>
      </c>
      <c r="J10" s="8">
        <f>Kluppierungsprotokoll!J10/$B$6</f>
        <v>2.7272727272727271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Kluppierungsprotokoll!C11/$B$6</f>
        <v>5.4545454545454541</v>
      </c>
      <c r="D11" s="8">
        <f>Kluppierungsprotokoll!D11/$B$6</f>
        <v>19.09090909090909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Kluppierungsprotokoll!C12/$B$6</f>
        <v>1.8181818181818181</v>
      </c>
      <c r="D12" s="8">
        <f>Kluppierungsprotokoll!D12/$B$6</f>
        <v>19.09090909090909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7.2727272727272725</v>
      </c>
      <c r="J12" s="8">
        <f>Kluppierungsprotokoll!J12/$B$6</f>
        <v>2.7272727272727271</v>
      </c>
      <c r="K12" s="8">
        <f>Kluppierungsprotokoll!K12/$B$6</f>
        <v>2.7272727272727271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Kluppierungsprotokoll!C13/$B$6</f>
        <v>3.6363636363636362</v>
      </c>
      <c r="D13" s="8">
        <f>Kluppierungsprotokoll!D13/$B$6</f>
        <v>11.818181818181817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5.4545454545454541</v>
      </c>
      <c r="J13" s="8">
        <f>Kluppierungsprotokoll!J13/$B$6</f>
        <v>1.8181818181818181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Kluppierungsprotokoll!C14/$B$6</f>
        <v>0</v>
      </c>
      <c r="D14" s="8">
        <f>Kluppierungsprotokoll!D14/$B$6</f>
        <v>10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6.3636363636363633</v>
      </c>
      <c r="J14" s="8">
        <f>Kluppierungsprotokoll!J14/$B$6</f>
        <v>0.90909090909090906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Kluppierungsprotokoll!C15/$B$6</f>
        <v>2.7272727272727271</v>
      </c>
      <c r="D15" s="8">
        <f>Kluppierungsprotokoll!D15/$B$6</f>
        <v>7.2727272727272725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4.545454545454545</v>
      </c>
      <c r="J15" s="8">
        <f>Kluppierungsprotokoll!J15/$B$6</f>
        <v>0.90909090909090906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1.78</v>
      </c>
      <c r="C16" s="8">
        <f>Kluppierungsprotokoll!C16/$B$6</f>
        <v>5.4545454545454541</v>
      </c>
      <c r="D16" s="8">
        <f>Kluppierungsprotokoll!D16/$B$6</f>
        <v>12.727272727272727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3.6363636363636362</v>
      </c>
      <c r="J16" s="8">
        <f>Kluppierungsprotokoll!J16/$B$6</f>
        <v>0.90909090909090906</v>
      </c>
      <c r="K16" s="8">
        <f>Kluppierungsprotokoll!K16/$B$6</f>
        <v>0.90909090909090906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Kluppierungsprotokoll!C17/$B$6</f>
        <v>1.8181818181818181</v>
      </c>
      <c r="D17" s="8">
        <f>Kluppierungsprotokoll!D17/$B$6</f>
        <v>8.1818181818181817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1.8181818181818181</v>
      </c>
      <c r="J17" s="8">
        <f>Kluppierungsprotokoll!J17/$B$6</f>
        <v>0.90909090909090906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Kluppierungsprotokoll!C18/$B$6</f>
        <v>1.8181818181818181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3.6363636363636362</v>
      </c>
      <c r="J18" s="8">
        <f>Kluppierungsprotokoll!J18/$B$6</f>
        <v>0.90909090909090906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Kluppierungsprotokoll!C19/$B$6</f>
        <v>1.8181818181818181</v>
      </c>
      <c r="D19" s="8">
        <f>Kluppierungsprotokoll!D19/$B$6</f>
        <v>3.6363636363636362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Kluppierungsprotokoll!C20/$B$6</f>
        <v>1.8181818181818181</v>
      </c>
      <c r="D20" s="8">
        <f>Kluppierungsprotokoll!D20/$B$6</f>
        <v>7.2727272727272725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Kluppierungsprotokoll!C21/$B$6</f>
        <v>1.8181818181818181</v>
      </c>
      <c r="D21" s="8">
        <f>Kluppierungsprotokoll!D21/$B$6</f>
        <v>3.6363636363636362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Kluppierungsprotokoll!C22/$B$6</f>
        <v>0</v>
      </c>
      <c r="D22" s="8">
        <f>Kluppierungsprotokoll!D22/$B$6</f>
        <v>1.8181818181818181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0.90909090909090906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1.8181818181818181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0.90909090909090906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Kluppierungsprotokoll!C24/$B$6</f>
        <v>0.90909090909090906</v>
      </c>
      <c r="D24" s="8">
        <f>Kluppierungsprotokoll!D24/$B$6</f>
        <v>1.8181818181818181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0.90909090909090906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0.90909090909090906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Kluppierungsprotokoll!C27/$B$6</f>
        <v>0.90909090909090906</v>
      </c>
      <c r="D27" s="8">
        <f>Kluppierungsprotokoll!D27/$B$6</f>
        <v>2.7272727272727271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102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106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110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1.1000000000000001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Kluppierungsprotokoll!C10*($A10/200)^2*PI()</f>
        <v>7.6340701482231973E-2</v>
      </c>
      <c r="D10" s="8">
        <f>Kluppierungsprotokoll!D10*($A10/200)^2*PI()</f>
        <v>0.55983181086970113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0.40715040790523715</v>
      </c>
      <c r="J10" s="8">
        <f>Kluppierungsprotokoll!J10*($A10/200)^2*PI()</f>
        <v>7.6340701482231973E-2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Kluppierungsprotokoll!C11*($A11/200)^2*PI()</f>
        <v>0.22807962665061898</v>
      </c>
      <c r="D11" s="8">
        <f>Kluppierungsprotokoll!D11*($A11/200)^2*PI()</f>
        <v>0.79827869327716638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0.41814598219280147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Kluppierungsprotokoll!C12*($A12/200)^2*PI()</f>
        <v>0.10618583169133503</v>
      </c>
      <c r="D12" s="8">
        <f>Kluppierungsprotokoll!D12*($A12/200)^2*PI()</f>
        <v>1.1149512327590176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0.4247433267653401</v>
      </c>
      <c r="J12" s="8">
        <f>Kluppierungsprotokoll!J12*($A12/200)^2*PI()</f>
        <v>0.15927874753700255</v>
      </c>
      <c r="K12" s="8">
        <f>Kluppierungsprotokoll!K12*($A12/200)^2*PI()</f>
        <v>0.15927874753700255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Kluppierungsprotokoll!C13*($A13/200)^2*PI()</f>
        <v>0.28274333882308139</v>
      </c>
      <c r="D13" s="8">
        <f>Kluppierungsprotokoll!D13*($A13/200)^2*PI()</f>
        <v>0.9189158511750144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0.42411500823462212</v>
      </c>
      <c r="J13" s="8">
        <f>Kluppierungsprotokoll!J13*($A13/200)^2*PI()</f>
        <v>0.1413716694115407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Kluppierungsprotokoll!C14*($A14/200)^2*PI()</f>
        <v>0</v>
      </c>
      <c r="D14" s="8">
        <f>Kluppierungsprotokoll!D14*($A14/200)^2*PI()</f>
        <v>0.99871230457619542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0.6355441938212153</v>
      </c>
      <c r="J14" s="8">
        <f>Kluppierungsprotokoll!J14*($A14/200)^2*PI()</f>
        <v>9.0792027688745044E-2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Kluppierungsprotokoll!C15*($A15/200)^2*PI()</f>
        <v>0.34023448438377463</v>
      </c>
      <c r="D15" s="8">
        <f>Kluppierungsprotokoll!D15*($A15/200)^2*PI()</f>
        <v>0.90729195835673226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0.56705747397295769</v>
      </c>
      <c r="J15" s="8">
        <f>Kluppierungsprotokoll!J15*($A15/200)^2*PI()</f>
        <v>0.11341149479459153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1.78</v>
      </c>
      <c r="C16" s="8">
        <f>Kluppierungsprotokoll!C16*($A16/200)^2*PI()</f>
        <v>0.83126541613985905</v>
      </c>
      <c r="D16" s="8">
        <f>Kluppierungsprotokoll!D16*($A16/200)^2*PI()</f>
        <v>1.9396193043263381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0.55417694409323948</v>
      </c>
      <c r="J16" s="8">
        <f>Kluppierungsprotokoll!J16*($A16/200)^2*PI()</f>
        <v>0.13854423602330987</v>
      </c>
      <c r="K16" s="8">
        <f>Kluppierungsprotokoll!K16*($A16/200)^2*PI()</f>
        <v>0.13854423602330987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Kluppierungsprotokoll!C17*($A17/200)^2*PI()</f>
        <v>0.33238050274980013</v>
      </c>
      <c r="D17" s="8">
        <f>Kluppierungsprotokoll!D17*($A17/200)^2*PI()</f>
        <v>1.4957122623741006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0.33238050274980013</v>
      </c>
      <c r="J17" s="8">
        <f>Kluppierungsprotokoll!J17*($A17/200)^2*PI()</f>
        <v>0.16619025137490007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Kluppierungsprotokoll!C18*($A18/200)^2*PI()</f>
        <v>0.39269908169872414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0.78539816339744828</v>
      </c>
      <c r="J18" s="8">
        <f>Kluppierungsprotokoll!J18*($A18/200)^2*PI()</f>
        <v>0.19634954084936207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0.45804420889339187</v>
      </c>
      <c r="D19" s="8">
        <f>Kluppierungsprotokoll!D19*($A19/200)^2*PI()</f>
        <v>0.91608841778678374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Kluppierungsprotokoll!C20*($A20/200)^2*PI()</f>
        <v>0.52841588433380315</v>
      </c>
      <c r="D20" s="8">
        <f>Kluppierungsprotokoll!D20*($A20/200)^2*PI()</f>
        <v>2.1136635373352126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Kluppierungsprotokoll!C21*($A21/200)^2*PI()</f>
        <v>0.60381410801995827</v>
      </c>
      <c r="D21" s="8">
        <f>Kluppierungsprotokoll!D21*($A21/200)^2*PI()</f>
        <v>1.2076282160399165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Kluppierungsprotokoll!C22*($A22/200)^2*PI()</f>
        <v>0</v>
      </c>
      <c r="D22" s="8">
        <f>Kluppierungsprotokoll!D22*($A22/200)^2*PI()</f>
        <v>0.68423887995185706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0.34211943997592853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0.76969020012949918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0.38484510006474959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Kluppierungsprotokoll!C24*($A24/200)^2*PI()</f>
        <v>0.43008403427644265</v>
      </c>
      <c r="D24" s="8">
        <f>Kluppierungsprotokoll!D24*($A24/200)^2*PI()</f>
        <v>0.8601680685528853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0.4778362426110076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0.52810172506844411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Kluppierungsprotokoll!C27*($A27/200)^2*PI()</f>
        <v>0.58088048164875272</v>
      </c>
      <c r="D27" s="8">
        <f>Kluppierungsprotokoll!D27*($A27/200)^2*PI()</f>
        <v>1.7426414449462582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102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106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110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5.191167700791774</v>
      </c>
      <c r="D53">
        <f t="shared" ref="D53:S53" si="0">SUM(D9:D51)</f>
        <v>18.033370150136133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4.8908314431085902</v>
      </c>
      <c r="J53">
        <f t="shared" si="0"/>
        <v>1.4671237692264336</v>
      </c>
      <c r="K53">
        <f t="shared" si="0"/>
        <v>0.29782298356031245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29.880316046823243</v>
      </c>
    </row>
    <row r="54" spans="1:20" x14ac:dyDescent="0.25">
      <c r="A54" t="s">
        <v>24</v>
      </c>
      <c r="B54" t="s">
        <v>26</v>
      </c>
      <c r="C54">
        <f>C53/$B$6</f>
        <v>4.7192433643561582</v>
      </c>
      <c r="D54">
        <f t="shared" ref="D54:S54" si="1">D53/$B$6</f>
        <v>16.393972863760119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4.446210402825991</v>
      </c>
      <c r="J54">
        <f t="shared" si="1"/>
        <v>1.3337488811149396</v>
      </c>
      <c r="K54">
        <f t="shared" si="1"/>
        <v>0.27074816687301129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27.163923678930221</v>
      </c>
    </row>
    <row r="55" spans="1:20" x14ac:dyDescent="0.25">
      <c r="A55" t="s">
        <v>24</v>
      </c>
      <c r="B55" t="s">
        <v>31</v>
      </c>
      <c r="C55">
        <f>C54/$T54</f>
        <v>0.17373202119606357</v>
      </c>
      <c r="D55">
        <f t="shared" ref="D55:S55" si="2">D54/$T54</f>
        <v>0.60352006056018159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0.16368071326436201</v>
      </c>
      <c r="J55">
        <f t="shared" si="2"/>
        <v>4.9100008411136348E-2</v>
      </c>
      <c r="K55">
        <f t="shared" si="2"/>
        <v>9.9671965682563719E-3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1.1000000000000001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0.25</v>
      </c>
      <c r="C10" s="8">
        <f>Kluppierungsprotokoll!C10*$B10</f>
        <v>0.75</v>
      </c>
      <c r="D10" s="8">
        <f>Kluppierungsprotokoll!D10*$B10</f>
        <v>5.5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4</v>
      </c>
      <c r="J10" s="8">
        <f>Kluppierungsprotokoll!J10*$B10</f>
        <v>0.75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0.4</v>
      </c>
      <c r="C11" s="8">
        <f>Kluppierungsprotokoll!C11*$B11</f>
        <v>2.4000000000000004</v>
      </c>
      <c r="D11" s="8">
        <f>Kluppierungsprotokoll!D11*$B11</f>
        <v>8.4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4.4000000000000004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0.6</v>
      </c>
      <c r="C12" s="8">
        <f>Kluppierungsprotokoll!C12*$B12</f>
        <v>1.2</v>
      </c>
      <c r="D12" s="8">
        <f>Kluppierungsprotokoll!D12*$B12</f>
        <v>12.6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4.8</v>
      </c>
      <c r="J12" s="8">
        <f>Kluppierungsprotokoll!J12*$B12</f>
        <v>1.7999999999999998</v>
      </c>
      <c r="K12" s="8">
        <f>Kluppierungsprotokoll!K12*$B12</f>
        <v>1.7999999999999998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0.85</v>
      </c>
      <c r="C13" s="8">
        <f>Kluppierungsprotokoll!C13*$B13</f>
        <v>3.4</v>
      </c>
      <c r="D13" s="8">
        <f>Kluppierungsprotokoll!D13*$B13</f>
        <v>11.049999999999999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5.0999999999999996</v>
      </c>
      <c r="J13" s="8">
        <f>Kluppierungsprotokoll!J13*$B13</f>
        <v>1.7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1.1499999999999999</v>
      </c>
      <c r="C14" s="8">
        <f>Kluppierungsprotokoll!C14*$B14</f>
        <v>0</v>
      </c>
      <c r="D14" s="8">
        <f>Kluppierungsprotokoll!D14*$B14</f>
        <v>12.649999999999999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8.0499999999999989</v>
      </c>
      <c r="J14" s="8">
        <f>Kluppierungsprotokoll!J14*$B14</f>
        <v>1.1499999999999999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1.45</v>
      </c>
      <c r="C15" s="8">
        <f>Kluppierungsprotokoll!C15*$B15</f>
        <v>4.3499999999999996</v>
      </c>
      <c r="D15" s="8">
        <f>Kluppierungsprotokoll!D15*$B15</f>
        <v>11.6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7.25</v>
      </c>
      <c r="J15" s="8">
        <f>Kluppierungsprotokoll!J15*$B15</f>
        <v>1.45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1.78</v>
      </c>
      <c r="C16" s="8">
        <f>Kluppierungsprotokoll!C16*$B16</f>
        <v>10.68</v>
      </c>
      <c r="D16" s="8">
        <f>Kluppierungsprotokoll!D16*$B16</f>
        <v>24.92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7.12</v>
      </c>
      <c r="J16" s="8">
        <f>Kluppierungsprotokoll!J16*$B16</f>
        <v>1.78</v>
      </c>
      <c r="K16" s="8">
        <f>Kluppierungsprotokoll!K16*$B16</f>
        <v>1.78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2.2000000000000002</v>
      </c>
      <c r="C17" s="8">
        <f>Kluppierungsprotokoll!C17*$B17</f>
        <v>4.4000000000000004</v>
      </c>
      <c r="D17" s="8">
        <f>Kluppierungsprotokoll!D17*$B17</f>
        <v>19.8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4.4000000000000004</v>
      </c>
      <c r="J17" s="8">
        <f>Kluppierungsprotokoll!J17*$B17</f>
        <v>2.2000000000000002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2.7</v>
      </c>
      <c r="C18" s="8">
        <f>Kluppierungsprotokoll!C18*$B18</f>
        <v>5.4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10.8</v>
      </c>
      <c r="J18" s="8">
        <f>Kluppierungsprotokoll!J18*$B18</f>
        <v>2.7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3.2</v>
      </c>
      <c r="C19" s="8">
        <f>Kluppierungsprotokoll!C19*$B19</f>
        <v>6.4</v>
      </c>
      <c r="D19" s="8">
        <f>Kluppierungsprotokoll!D19*$B19</f>
        <v>12.8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3.7</v>
      </c>
      <c r="C20" s="8">
        <f>Kluppierungsprotokoll!C20*$B20</f>
        <v>7.4</v>
      </c>
      <c r="D20" s="8">
        <f>Kluppierungsprotokoll!D20*$B20</f>
        <v>29.6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4.2</v>
      </c>
      <c r="C21" s="8">
        <f>Kluppierungsprotokoll!C21*$B21</f>
        <v>8.4</v>
      </c>
      <c r="D21" s="8">
        <f>Kluppierungsprotokoll!D21*$B21</f>
        <v>16.8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4.8</v>
      </c>
      <c r="C22" s="8">
        <f>Kluppierungsprotokoll!C22*$B22</f>
        <v>0</v>
      </c>
      <c r="D22" s="8">
        <f>Kluppierungsprotokoll!D22*$B22</f>
        <v>9.6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4.8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10.8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5.4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6</v>
      </c>
      <c r="C24" s="8">
        <f>Kluppierungsprotokoll!C24*$B24</f>
        <v>6</v>
      </c>
      <c r="D24" s="8">
        <f>Kluppierungsprotokoll!D24*$B24</f>
        <v>12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6.6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7.4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8.1999999999999993</v>
      </c>
      <c r="C27" s="8">
        <f>Kluppierungsprotokoll!C27*$B27</f>
        <v>8.1999999999999993</v>
      </c>
      <c r="D27" s="8">
        <f>Kluppierungsprotokoll!D27*$B27</f>
        <v>24.599999999999998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102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106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110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68.97999999999999</v>
      </c>
      <c r="D53">
        <f t="shared" ref="D53:S53" si="0">SUM(D9:D51)</f>
        <v>236.72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60.719999999999985</v>
      </c>
      <c r="J53">
        <f t="shared" si="0"/>
        <v>18.93</v>
      </c>
      <c r="K53">
        <f t="shared" si="0"/>
        <v>3.58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388.92999999999995</v>
      </c>
    </row>
    <row r="54" spans="1:20" x14ac:dyDescent="0.25">
      <c r="A54" t="s">
        <v>25</v>
      </c>
      <c r="B54" t="s">
        <v>26</v>
      </c>
      <c r="C54">
        <f>C53/$B$6</f>
        <v>62.709090909090897</v>
      </c>
      <c r="D54">
        <f t="shared" ref="D54:S54" si="1">D53/$B$6</f>
        <v>215.2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55.199999999999982</v>
      </c>
      <c r="J54">
        <f t="shared" si="1"/>
        <v>17.209090909090907</v>
      </c>
      <c r="K54">
        <f t="shared" si="1"/>
        <v>3.2545454545454544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353.57272727272721</v>
      </c>
    </row>
    <row r="55" spans="1:20" x14ac:dyDescent="0.25">
      <c r="A55" t="s">
        <v>25</v>
      </c>
      <c r="B55" t="s">
        <v>31</v>
      </c>
      <c r="C55">
        <f>C54/$T54</f>
        <v>0.17735839354125421</v>
      </c>
      <c r="D55">
        <f t="shared" ref="D55:S55" si="2">D54/$T54</f>
        <v>0.60864422903864457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0.15612063867534001</v>
      </c>
      <c r="J55">
        <f t="shared" si="2"/>
        <v>4.8671997531689513E-2</v>
      </c>
      <c r="K55">
        <f t="shared" si="2"/>
        <v>9.2047412130717623E-3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Rey Robert, WEU-AWN-WAV</cp:lastModifiedBy>
  <dcterms:created xsi:type="dcterms:W3CDTF">2022-03-10T11:48:40Z</dcterms:created>
  <dcterms:modified xsi:type="dcterms:W3CDTF">2025-01-06T10:13:42Z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2025-01-06T10:13:42Z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3a60401d-9568-4995-bca5-bd597bc7aadd</vt:lpwstr>
  </property>
  <property fmtid="{D5CDD505-2E9C-101B-9397-08002B2CF9AE}" pid="8" name="MSIP_Label_74fdd986-87d9-48c6-acda-407b1ab5fef0_ContentBits">
    <vt:lpwstr>0</vt:lpwstr>
  </property>
</Properties>
</file>