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1\"/>
    </mc:Choice>
  </mc:AlternateContent>
  <bookViews>
    <workbookView xWindow="0" yWindow="0" windowWidth="23040" windowHeight="9384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Q30" i="5"/>
  <c r="F30" i="5"/>
  <c r="G30" i="5"/>
  <c r="L30" i="5"/>
  <c r="D30" i="5"/>
  <c r="P30" i="5"/>
  <c r="E30" i="5"/>
  <c r="R30" i="5"/>
  <c r="S30" i="5"/>
  <c r="H30" i="5"/>
  <c r="I30" i="5"/>
  <c r="K30" i="5"/>
  <c r="J30" i="5"/>
  <c r="N30" i="5"/>
  <c r="M30" i="5"/>
  <c r="G34" i="6"/>
  <c r="S34" i="6"/>
  <c r="I34" i="6"/>
  <c r="J34" i="6"/>
  <c r="M34" i="6"/>
  <c r="N34" i="6"/>
  <c r="O34" i="6"/>
  <c r="P34" i="6"/>
  <c r="H34" i="6"/>
  <c r="C34" i="6"/>
  <c r="K34" i="6"/>
  <c r="L34" i="6"/>
  <c r="E34" i="6"/>
  <c r="F34" i="6"/>
  <c r="D34" i="6"/>
  <c r="Q34" i="6"/>
  <c r="R34" i="6"/>
  <c r="J31" i="5"/>
  <c r="M31" i="5"/>
  <c r="N31" i="5"/>
  <c r="C31" i="5"/>
  <c r="D31" i="5"/>
  <c r="F31" i="5"/>
  <c r="I31" i="5"/>
  <c r="K31" i="5"/>
  <c r="Q31" i="5"/>
  <c r="R31" i="5"/>
  <c r="G31" i="5"/>
  <c r="L31" i="5"/>
  <c r="P31" i="5"/>
  <c r="E31" i="5"/>
  <c r="H31" i="5"/>
  <c r="O31" i="5"/>
  <c r="S31" i="5"/>
  <c r="E32" i="5"/>
  <c r="Q32" i="5"/>
  <c r="G32" i="5"/>
  <c r="J32" i="5"/>
  <c r="L32" i="5"/>
  <c r="O32" i="5"/>
  <c r="F32" i="5"/>
  <c r="R32" i="5"/>
  <c r="S32" i="5"/>
  <c r="H32" i="5"/>
  <c r="I32" i="5"/>
  <c r="K32" i="5"/>
  <c r="C32" i="5"/>
  <c r="P32" i="5"/>
  <c r="D32" i="5"/>
  <c r="M32" i="5"/>
  <c r="N32" i="5"/>
  <c r="C30" i="6"/>
  <c r="O30" i="6"/>
  <c r="F30" i="6"/>
  <c r="S30" i="6"/>
  <c r="I30" i="6"/>
  <c r="J30" i="6"/>
  <c r="L30" i="6"/>
  <c r="D30" i="6"/>
  <c r="P30" i="6"/>
  <c r="R30" i="6"/>
  <c r="G30" i="6"/>
  <c r="E30" i="6"/>
  <c r="Q30" i="6"/>
  <c r="H30" i="6"/>
  <c r="M30" i="6"/>
  <c r="N30" i="6"/>
  <c r="K30" i="6"/>
  <c r="L33" i="5"/>
  <c r="N33" i="5"/>
  <c r="C33" i="5"/>
  <c r="P33" i="5"/>
  <c r="F33" i="5"/>
  <c r="S33" i="5"/>
  <c r="H33" i="5"/>
  <c r="M33" i="5"/>
  <c r="O33" i="5"/>
  <c r="E33" i="5"/>
  <c r="D33" i="5"/>
  <c r="Q33" i="5"/>
  <c r="R33" i="5"/>
  <c r="I33" i="5"/>
  <c r="J33" i="5"/>
  <c r="K33" i="5"/>
  <c r="G33" i="5"/>
  <c r="J31" i="6"/>
  <c r="M31" i="6"/>
  <c r="O31" i="6"/>
  <c r="F31" i="6"/>
  <c r="H31" i="6"/>
  <c r="I31" i="6"/>
  <c r="K31" i="6"/>
  <c r="C31" i="6"/>
  <c r="P31" i="6"/>
  <c r="G31" i="6"/>
  <c r="L31" i="6"/>
  <c r="N31" i="6"/>
  <c r="D31" i="6"/>
  <c r="Q31" i="6"/>
  <c r="R31" i="6"/>
  <c r="E31" i="6"/>
  <c r="S31" i="6"/>
  <c r="G34" i="5"/>
  <c r="S34" i="5"/>
  <c r="L34" i="5"/>
  <c r="M34" i="5"/>
  <c r="Q34" i="5"/>
  <c r="R34" i="5"/>
  <c r="H34" i="5"/>
  <c r="I34" i="5"/>
  <c r="J34" i="5"/>
  <c r="K34" i="5"/>
  <c r="N34" i="5"/>
  <c r="C34" i="5"/>
  <c r="P34" i="5"/>
  <c r="O34" i="5"/>
  <c r="D34" i="5"/>
  <c r="E34" i="5"/>
  <c r="F34" i="5"/>
  <c r="E32" i="6"/>
  <c r="Q32" i="6"/>
  <c r="F32" i="6"/>
  <c r="R32" i="6"/>
  <c r="I32" i="6"/>
  <c r="G32" i="6"/>
  <c r="S32" i="6"/>
  <c r="H32" i="6"/>
  <c r="J32" i="6"/>
  <c r="P32" i="6"/>
  <c r="M32" i="6"/>
  <c r="K32" i="6"/>
  <c r="L32" i="6"/>
  <c r="N32" i="6"/>
  <c r="O32" i="6"/>
  <c r="C32" i="6"/>
  <c r="D32" i="6"/>
  <c r="L33" i="6"/>
  <c r="O33" i="6"/>
  <c r="P33" i="6"/>
  <c r="Q33" i="6"/>
  <c r="F33" i="6"/>
  <c r="G33" i="6"/>
  <c r="M33" i="6"/>
  <c r="N33" i="6"/>
  <c r="C33" i="6"/>
  <c r="D33" i="6"/>
  <c r="E33" i="6"/>
  <c r="J33" i="6"/>
  <c r="K33" i="6"/>
  <c r="R33" i="6"/>
  <c r="S33" i="6"/>
  <c r="I33" i="6"/>
  <c r="H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<sst xmlns="http://schemas.openxmlformats.org/spreadsheetml/2006/main" count="155" uniqueCount="56">
  <si>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</si>
  <si>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</si>
  <si>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</si>
  <si>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</si>
  <si>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</si>
  <si>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</si>
  <si>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</si>
  <si>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</si>
  <si>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</si>
  <si>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</si>
  <si>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</si>
  <si>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</si>
  <si>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</si>
  <si>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</si>
  <si>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</si>
  <si>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</si>
  <si>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</si>
  <si>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</si>
  <si>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</si>
  <si>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</si>
  <si>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</si>
  <si>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</si>
  <si>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</si>
  <si>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</si>
  <si>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</si>
  <si>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</si>
  <si>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</si>
  <si>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</si>
  <si>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</si>
  <si>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</si>
  <si>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</si>
  <si>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</si>
  <si>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</si>
  <si>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</si>
  <si>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</si>
  <si>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</si>
  <si>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</si>
  <si>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</si>
  <si>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</si>
  <si>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</si>
  <si>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</si>
  <si>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</si>
  <si>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</si>
  <si>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</si>
  <si>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</si>
  <si>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</si>
  <si>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</si>
  <si>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</si>
  <si>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</si>
  <si>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</si>
  <si>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</si>
  <si>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</si>
  <si>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</si>
  <si>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</si>
  <si>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VD01 - Le Chabloz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</si>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</sst>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K22" sqref="K21:K22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40417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0.85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23</v>
      </c>
      <c r="D11" s="8">
        <v>46</v>
      </c>
      <c r="E11" s="8"/>
      <c r="F11" s="8"/>
      <c r="G11" s="8"/>
      <c r="H11" s="8"/>
      <c r="I11" s="8">
        <v>4</v>
      </c>
      <c r="J11" s="8"/>
      <c r="K11" s="8">
        <v>7</v>
      </c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22</v>
      </c>
      <c r="B12" s="8">
        <v>0.28999999999999998</v>
      </c>
      <c r="C12" s="8">
        <v>13</v>
      </c>
      <c r="D12" s="8">
        <v>14</v>
      </c>
      <c r="E12" s="8"/>
      <c r="F12" s="8"/>
      <c r="G12" s="8"/>
      <c r="H12" s="8"/>
      <c r="I12" s="8">
        <v>1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17</v>
      </c>
      <c r="D13" s="8">
        <v>12</v>
      </c>
      <c r="E13" s="8"/>
      <c r="F13" s="8"/>
      <c r="G13" s="8"/>
      <c r="H13" s="8"/>
      <c r="I13" s="8">
        <v>2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30</v>
      </c>
      <c r="B14" s="8">
        <v>0.67</v>
      </c>
      <c r="C14" s="8">
        <v>26</v>
      </c>
      <c r="D14" s="8">
        <v>16</v>
      </c>
      <c r="E14" s="8"/>
      <c r="F14" s="8"/>
      <c r="G14" s="8"/>
      <c r="H14" s="8"/>
      <c r="I14" s="8">
        <v>1</v>
      </c>
      <c r="J14" s="8"/>
      <c r="K14" s="8">
        <v>3</v>
      </c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17</v>
      </c>
      <c r="D15" s="8">
        <v>19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29</v>
      </c>
      <c r="D16" s="8">
        <v>14</v>
      </c>
      <c r="E16" s="8"/>
      <c r="F16" s="8"/>
      <c r="G16" s="8"/>
      <c r="H16" s="8"/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17</v>
      </c>
      <c r="D17" s="8">
        <v>16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>
        <v>10</v>
      </c>
      <c r="D18" s="8">
        <v>15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5</v>
      </c>
      <c r="D19" s="8">
        <v>14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3</v>
      </c>
      <c r="D20" s="8">
        <v>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1</v>
      </c>
      <c r="D21" s="8">
        <v>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2</v>
      </c>
      <c r="D22" s="8">
        <v>4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1</v>
      </c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164</v>
      </c>
      <c r="D54" s="12">
        <f t="shared" ref="D54:S54" si="0">SUM(D9:D51)</f>
        <v>187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9</v>
      </c>
      <c r="J54" s="12">
        <f t="shared" si="0"/>
        <v>0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373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192.9</v>
      </c>
      <c r="D55" s="20">
        <f t="shared" ref="D55:S55" si="3">ROUND(D54/$B$6, 1)</f>
        <v>220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10.6</v>
      </c>
      <c r="J55" s="20">
        <f t="shared" si="3"/>
        <v>0</v>
      </c>
      <c r="K55" s="20">
        <f t="shared" si="3"/>
        <v>15.3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439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15.55</v>
      </c>
      <c r="D56" s="22">
        <f>ROUND('Calcul surface terriere'!D53, 2)</f>
        <v>19.940000000000001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0.43</v>
      </c>
      <c r="J56" s="22">
        <f>ROUND('Calcul surface terriere'!J53, 2)</f>
        <v>0</v>
      </c>
      <c r="K56" s="22">
        <f>ROUND('Calcul surface terriere'!K53, 2)</f>
        <v>0.53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36.4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18.29</v>
      </c>
      <c r="D57" s="22">
        <f>ROUND('Calcul surface terriere'!D54, 2)</f>
        <v>23.45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0.51</v>
      </c>
      <c r="J57" s="22">
        <f>ROUND('Calcul surface terriere'!J54, 2)</f>
        <v>0</v>
      </c>
      <c r="K57" s="22">
        <f>ROUND('Calcul surface terriere'!K54, 2)</f>
        <v>0.63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42.9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43</v>
      </c>
      <c r="D58" s="24">
        <f>ROUND(100 * 'Calcul surface terriere'!D55,0)</f>
        <v>55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</v>
      </c>
      <c r="J58" s="24">
        <f>ROUND(100 * 'Calcul surface terriere'!J55,0)</f>
        <v>0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165.1</v>
      </c>
      <c r="D59" s="26">
        <f>ROUND('Calcul volume sur pied'!D53, 1)</f>
        <v>220.7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3.8</v>
      </c>
      <c r="J59" s="26">
        <f>ROUND('Calcul volume sur pied'!J53, 1)</f>
        <v>0</v>
      </c>
      <c r="K59" s="26">
        <f>ROUND('Calcul volume sur pied'!K53, 1)</f>
        <v>4.5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394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194.2</v>
      </c>
      <c r="D60" s="26">
        <f>ROUND('Calcul volume sur pied'!D54, 1)</f>
        <v>259.60000000000002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4.5</v>
      </c>
      <c r="J60" s="26">
        <f>ROUND('Calcul volume sur pied'!J54, 1)</f>
        <v>0</v>
      </c>
      <c r="K60" s="26">
        <f>ROUND('Calcul volume sur pied'!K54, 1)</f>
        <v>5.3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464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42</v>
      </c>
      <c r="D61" s="24">
        <f>ROUND(100 * 'Calcul volume sur pied'!D55, 0)</f>
        <v>56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27.058823529411764</v>
      </c>
      <c r="D11" s="8">
        <f>'Protocole Inventaire'!D11/$B$6</f>
        <v>54.117647058823529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4.7058823529411766</v>
      </c>
      <c r="J11" s="8">
        <f>'Protocole Inventaire'!J11/$B$6</f>
        <v>0</v>
      </c>
      <c r="K11" s="8">
        <f>'Protocole Inventaire'!K11/$B$6</f>
        <v>8.2352941176470598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15.294117647058824</v>
      </c>
      <c r="D12" s="8">
        <f>'Protocole Inventaire'!D12/$B$6</f>
        <v>16.47058823529412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1.1764705882352942</v>
      </c>
      <c r="J12" s="8">
        <f>'Protocole Inventaire'!J12/$B$6</f>
        <v>0</v>
      </c>
      <c r="K12" s="8">
        <f>'Protocole Inventaire'!K12/$B$6</f>
        <v>1.1764705882352942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20</v>
      </c>
      <c r="D13" s="8">
        <f>'Protocole Inventaire'!D13/$B$6</f>
        <v>14.117647058823529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2.3529411764705883</v>
      </c>
      <c r="J13" s="8">
        <f>'Protocole Inventaire'!J13/$B$6</f>
        <v>0</v>
      </c>
      <c r="K13" s="8">
        <f>'Protocole Inventaire'!K13/$B$6</f>
        <v>2.3529411764705883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30.588235294117649</v>
      </c>
      <c r="D14" s="8">
        <f>'Protocole Inventaire'!D14/$B$6</f>
        <v>18.823529411764707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1.1764705882352942</v>
      </c>
      <c r="J14" s="8">
        <f>'Protocole Inventaire'!J14/$B$6</f>
        <v>0</v>
      </c>
      <c r="K14" s="8">
        <f>'Protocole Inventaire'!K14/$B$6</f>
        <v>3.5294117647058822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20</v>
      </c>
      <c r="D15" s="8">
        <f>'Protocole Inventaire'!D15/$B$6</f>
        <v>22.352941176470591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34.117647058823529</v>
      </c>
      <c r="D16" s="8">
        <f>'Protocole Inventaire'!D16/$B$6</f>
        <v>16.47058823529412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1.1764705882352942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20</v>
      </c>
      <c r="D17" s="8">
        <f>'Protocole Inventaire'!D17/$B$6</f>
        <v>18.823529411764707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11.764705882352942</v>
      </c>
      <c r="D18" s="8">
        <f>'Protocole Inventaire'!D18/$B$6</f>
        <v>17.647058823529413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5.882352941176471</v>
      </c>
      <c r="D19" s="8">
        <f>'Protocole Inventaire'!D19/$B$6</f>
        <v>16.47058823529412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3.5294117647058822</v>
      </c>
      <c r="D20" s="8">
        <f>'Protocole Inventaire'!D20/$B$6</f>
        <v>9.4117647058823533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1.1764705882352942</v>
      </c>
      <c r="D21" s="8">
        <f>'Protocole Inventaire'!D21/$B$6</f>
        <v>7.0588235294117645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2.3529411764705883</v>
      </c>
      <c r="D22" s="8">
        <f>'Protocole Inventaire'!D22/$B$6</f>
        <v>4.7058823529411766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1.1764705882352942</v>
      </c>
      <c r="D23" s="8">
        <f>'Protocole Inventaire'!D23/$B$6</f>
        <v>2.3529411764705883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1.1764705882352942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0.5852787113637784</v>
      </c>
      <c r="D11" s="8">
        <f>'Protocole Inventaire'!D11*($A11/200)^2*PI()</f>
        <v>1.1705574227275568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0.10178760197630929</v>
      </c>
      <c r="J11" s="8">
        <f>'Protocole Inventaire'!J11*($A11/200)^2*PI()</f>
        <v>0</v>
      </c>
      <c r="K11" s="8">
        <f>'Protocole Inventaire'!K11*($A11/200)^2*PI()</f>
        <v>0.17812830345854128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0.49417252440967446</v>
      </c>
      <c r="D12" s="8">
        <f>'Protocole Inventaire'!D12*($A12/200)^2*PI()</f>
        <v>0.53218579551811096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0.90257956937634776</v>
      </c>
      <c r="D13" s="8">
        <f>'Protocole Inventaire'!D13*($A13/200)^2*PI()</f>
        <v>0.63711499014801021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0.10618583169133503</v>
      </c>
      <c r="J13" s="8">
        <f>'Protocole Inventaire'!J13*($A13/200)^2*PI()</f>
        <v>0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1.8378317023500288</v>
      </c>
      <c r="D14" s="8">
        <f>'Protocole Inventaire'!D14*($A14/200)^2*PI()</f>
        <v>1.1309733552923256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1.5434644707086655</v>
      </c>
      <c r="D15" s="8">
        <f>'Protocole Inventaire'!D15*($A15/200)^2*PI()</f>
        <v>1.7250485260861559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3.288933349043154</v>
      </c>
      <c r="D16" s="8">
        <f>'Protocole Inventaire'!D16*($A16/200)^2*PI()</f>
        <v>1.5877609271242814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2.3552520123962677</v>
      </c>
      <c r="D17" s="8">
        <f>'Protocole Inventaire'!D17*($A17/200)^2*PI()</f>
        <v>2.2167077763729579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1.6619025137490007</v>
      </c>
      <c r="D18" s="8">
        <f>'Protocole Inventaire'!D18*($A18/200)^2*PI()</f>
        <v>2.4928537706235012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0.98174770424681035</v>
      </c>
      <c r="D19" s="8">
        <f>'Protocole Inventaire'!D19*($A19/200)^2*PI()</f>
        <v>2.748893571891069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1.8321768355735675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1.5852476530014095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1.2076282160399165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0.68423887995185706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15.548370361146603</v>
      </c>
      <c r="D53">
        <f t="shared" ref="D53:S53" si="0">SUM(D9:D51)</f>
        <v>19.936232820415469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0.43008403427644271</v>
      </c>
      <c r="J53">
        <f t="shared" si="0"/>
        <v>0</v>
      </c>
      <c r="K53">
        <f t="shared" si="0"/>
        <v>0.53438491037562386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36.449072126214134</v>
      </c>
    </row>
    <row r="54" spans="1:20" x14ac:dyDescent="0.3">
      <c r="A54" t="s">
        <v>49</v>
      </c>
      <c r="B54" t="s">
        <v>30</v>
      </c>
      <c r="C54">
        <f>C53/$B$6</f>
        <v>18.292200424878356</v>
      </c>
      <c r="D54">
        <f t="shared" ref="D54:S54" si="1">D53/$B$6</f>
        <v>23.454391553429964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0.50598121679581498</v>
      </c>
      <c r="J54">
        <f t="shared" si="1"/>
        <v>0</v>
      </c>
      <c r="K54">
        <f t="shared" si="1"/>
        <v>0.62868812985367517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42.881261324957812</v>
      </c>
    </row>
    <row r="55" spans="1:20" x14ac:dyDescent="0.3">
      <c r="A55" t="s">
        <v>49</v>
      </c>
      <c r="B55" t="s">
        <v>50</v>
      </c>
      <c r="C55">
        <f>C54/$T54</f>
        <v>0.42657794709578434</v>
      </c>
      <c r="D55">
        <f t="shared" ref="D55:S55" si="2">D54/$T54</f>
        <v>0.54696132596685088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1.1799588005619673E-2</v>
      </c>
      <c r="J55">
        <f t="shared" si="2"/>
        <v>0</v>
      </c>
      <c r="K55">
        <f t="shared" si="2"/>
        <v>1.4661138931745117E-2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0.85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4.1399999999999997</v>
      </c>
      <c r="D11" s="8">
        <f>'Protocole Inventaire'!D11*$B11</f>
        <v>8.2799999999999994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0.72</v>
      </c>
      <c r="J11" s="8">
        <f>'Protocole Inventaire'!J11*$B11</f>
        <v>0</v>
      </c>
      <c r="K11" s="8">
        <f>'Protocole Inventaire'!K11*$B11</f>
        <v>1.26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3.7699999999999996</v>
      </c>
      <c r="D12" s="8">
        <f>'Protocole Inventaire'!D12*$B12</f>
        <v>4.0599999999999996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7.82</v>
      </c>
      <c r="D13" s="8">
        <f>'Protocole Inventaire'!D13*$B13</f>
        <v>5.5200000000000005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0.92</v>
      </c>
      <c r="J13" s="8">
        <f>'Protocole Inventaire'!J13*$B13</f>
        <v>0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17.420000000000002</v>
      </c>
      <c r="D14" s="8">
        <f>'Protocole Inventaire'!D14*$B14</f>
        <v>10.72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0.67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15.64</v>
      </c>
      <c r="D15" s="8">
        <f>'Protocole Inventaire'!D15*$B15</f>
        <v>17.48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35.089999999999996</v>
      </c>
      <c r="D16" s="8">
        <f>'Protocole Inventaire'!D16*$B16</f>
        <v>16.939999999999998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1.21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26.52</v>
      </c>
      <c r="D17" s="8">
        <f>'Protocole Inventaire'!D17*$B17</f>
        <v>24.96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19.3</v>
      </c>
      <c r="D18" s="8">
        <f>'Protocole Inventaire'!D18*$B18</f>
        <v>28.95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11.75</v>
      </c>
      <c r="D19" s="8">
        <f>'Protocole Inventaire'!D19*$B19</f>
        <v>32.9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22.32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19.62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15.2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8.74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165.06</v>
      </c>
      <c r="D53">
        <f t="shared" ref="D53:S53" si="0">SUM(D9:D51)</f>
        <v>220.68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3.81</v>
      </c>
      <c r="J53">
        <f t="shared" si="0"/>
        <v>0</v>
      </c>
      <c r="K53">
        <f t="shared" si="0"/>
        <v>4.4800000000000004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394.03000000000003</v>
      </c>
    </row>
    <row r="54" spans="1:20" x14ac:dyDescent="0.3">
      <c r="A54" t="s">
        <v>53</v>
      </c>
      <c r="B54" t="s">
        <v>30</v>
      </c>
      <c r="C54">
        <f>C53/$B$6</f>
        <v>194.18823529411765</v>
      </c>
      <c r="D54">
        <f t="shared" ref="D54:S54" si="1">D53/$B$6</f>
        <v>259.62352941176471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4.4823529411764707</v>
      </c>
      <c r="J54">
        <f t="shared" si="1"/>
        <v>0</v>
      </c>
      <c r="K54">
        <f t="shared" si="1"/>
        <v>5.2705882352941185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463.56470588235294</v>
      </c>
    </row>
    <row r="55" spans="1:20" x14ac:dyDescent="0.3">
      <c r="A55" t="s">
        <v>53</v>
      </c>
      <c r="B55" t="s">
        <v>50</v>
      </c>
      <c r="C55">
        <f>C54/$T54</f>
        <v>0.41890211405222955</v>
      </c>
      <c r="D55">
        <f t="shared" ref="D55:S55" si="2">D54/$T54</f>
        <v>0.56005887876557625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9.6693145191990466E-3</v>
      </c>
      <c r="J55">
        <f t="shared" si="2"/>
        <v>0</v>
      </c>
      <c r="K55">
        <f t="shared" si="2"/>
        <v>1.1369692662995205E-2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2024-10-21T14:26:12Z</dcterms:modified>
</cp:coreProperties>
</file>