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bld\Downloads\"/>
    </mc:Choice>
  </mc:AlternateContent>
  <xr:revisionPtr revIDLastSave="0" documentId="13_ncr:1_{0DFD61B1-C58D-4086-BD67-AB9BB092E819}" xr6:coauthVersionLast="47" xr6:coauthVersionMax="47" xr10:uidLastSave="{00000000-0000-0000-0000-000000000000}"/>
  <bookViews>
    <workbookView xWindow="-120" yWindow="-120" windowWidth="29040" windowHeight="15840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C31" i="6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0" i="5" l="1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I28" i="5" l="1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<sst xmlns="http://schemas.openxmlformats.org/spreadsheetml/2006/main" count="156" uniqueCount="51">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</sst>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S9" sqref="S9:S13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47</v>
      </c>
    </row>
    <row r="4" spans="1:19" x14ac:dyDescent="0.25">
      <c r="A4" s="13" t="s">
        <v>16</v>
      </c>
      <c r="B4" s="10" t="s">
        <v>47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0.51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0</v>
      </c>
      <c r="B9" s="7">
        <v>0.1</v>
      </c>
      <c r="C9" s="7"/>
      <c r="D9" s="7">
        <v>5</v>
      </c>
      <c r="E9" s="7"/>
      <c r="F9" s="7"/>
      <c r="G9" s="7"/>
      <c r="H9" s="7"/>
      <c r="I9" s="7">
        <v>3</v>
      </c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</v>
      </c>
      <c r="B10" s="8">
        <v>0.25</v>
      </c>
      <c r="C10" s="8"/>
      <c r="D10" s="8">
        <v>3</v>
      </c>
      <c r="E10" s="8"/>
      <c r="F10" s="8"/>
      <c r="G10" s="8"/>
      <c r="H10" s="8"/>
      <c r="I10" s="8">
        <v>1</v>
      </c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2</v>
      </c>
      <c r="B11" s="8">
        <v>0.5</v>
      </c>
      <c r="C11" s="8"/>
      <c r="D11" s="8">
        <v>3</v>
      </c>
      <c r="E11" s="8"/>
      <c r="F11" s="8"/>
      <c r="G11" s="8"/>
      <c r="H11" s="8"/>
      <c r="I11" s="8">
        <v>2</v>
      </c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3</v>
      </c>
      <c r="B12" s="8">
        <v>0.6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>
        <v>1</v>
      </c>
    </row>
    <row r="13" spans="1:19" x14ac:dyDescent="0.25">
      <c r="A13" s="8">
        <v>4</v>
      </c>
      <c r="B13" s="8">
        <v>0.85</v>
      </c>
      <c r="C13" s="8"/>
      <c r="D13" s="8">
        <v>1</v>
      </c>
      <c r="E13" s="8"/>
      <c r="F13" s="8"/>
      <c r="G13" s="8"/>
      <c r="H13" s="8"/>
      <c r="I13" s="8">
        <v>2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5</v>
      </c>
      <c r="B14" s="8">
        <v>1.1499999999999999</v>
      </c>
      <c r="C14" s="8"/>
      <c r="D14" s="8">
        <v>2</v>
      </c>
      <c r="E14" s="8"/>
      <c r="F14" s="8"/>
      <c r="G14" s="8"/>
      <c r="H14" s="8"/>
      <c r="I14" s="8">
        <v>1</v>
      </c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6</v>
      </c>
      <c r="B15" s="8">
        <v>1.45</v>
      </c>
      <c r="C15" s="8"/>
      <c r="D15" s="8">
        <v>0</v>
      </c>
      <c r="E15" s="8"/>
      <c r="F15" s="8"/>
      <c r="G15" s="8"/>
      <c r="H15" s="8"/>
      <c r="I15" s="8">
        <v>1</v>
      </c>
      <c r="J15" s="8">
        <v>0</v>
      </c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7</v>
      </c>
      <c r="B16" s="8">
        <v>1.8</v>
      </c>
      <c r="C16" s="8"/>
      <c r="D16" s="8">
        <v>1</v>
      </c>
      <c r="E16" s="8"/>
      <c r="F16" s="8"/>
      <c r="G16" s="8"/>
      <c r="H16" s="8"/>
      <c r="I16" s="8">
        <v>3</v>
      </c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8</v>
      </c>
      <c r="B17" s="8">
        <v>2.2000000000000002</v>
      </c>
      <c r="C17" s="8"/>
      <c r="D17" s="8">
        <v>0</v>
      </c>
      <c r="E17" s="8"/>
      <c r="F17" s="8"/>
      <c r="G17" s="8"/>
      <c r="H17" s="8"/>
      <c r="I17" s="8">
        <v>0</v>
      </c>
      <c r="J17" s="8">
        <v>1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9</v>
      </c>
      <c r="B18" s="8">
        <v>2.7</v>
      </c>
      <c r="C18" s="8"/>
      <c r="D18" s="8">
        <v>4</v>
      </c>
      <c r="E18" s="8"/>
      <c r="F18" s="8"/>
      <c r="G18" s="8"/>
      <c r="H18" s="8"/>
      <c r="I18" s="8">
        <v>2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10</v>
      </c>
      <c r="B19" s="8">
        <v>3.2</v>
      </c>
      <c r="C19" s="8"/>
      <c r="D19" s="8">
        <v>0</v>
      </c>
      <c r="E19" s="8"/>
      <c r="F19" s="8"/>
      <c r="G19" s="8"/>
      <c r="H19" s="8"/>
      <c r="I19" s="8">
        <v>2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11</v>
      </c>
      <c r="B20" s="8">
        <v>3.7</v>
      </c>
      <c r="C20" s="8"/>
      <c r="D20" s="8">
        <v>4</v>
      </c>
      <c r="E20" s="8"/>
      <c r="F20" s="8"/>
      <c r="G20" s="8"/>
      <c r="H20" s="8"/>
      <c r="I20" s="8">
        <v>0</v>
      </c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12</v>
      </c>
      <c r="B21" s="8">
        <v>4.2</v>
      </c>
      <c r="C21" s="8">
        <v>1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13</v>
      </c>
      <c r="B22" s="8">
        <v>4.8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14</v>
      </c>
      <c r="B23" s="8">
        <v>5.4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15</v>
      </c>
      <c r="B24" s="8">
        <v>6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16</v>
      </c>
      <c r="B25" s="8">
        <v>6.6</v>
      </c>
      <c r="C25" s="8"/>
      <c r="D25" s="8">
        <v>1</v>
      </c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17</v>
      </c>
      <c r="B26" s="8">
        <v>7.4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18</v>
      </c>
      <c r="B27" s="8">
        <v>8.1999999999999993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19</v>
      </c>
      <c r="B28" s="8">
        <v>9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20</v>
      </c>
      <c r="B29" s="8">
        <v>9.8000000000000007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1</v>
      </c>
      <c r="D54" s="12">
        <f t="shared" ref="D54:S54" si="0">SUM(D9:D51)</f>
        <v>26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17</v>
      </c>
      <c r="J54" s="12">
        <f t="shared" si="0"/>
        <v>1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1</v>
      </c>
      <c r="T54" s="13">
        <f>SUM(C54:S54)</f>
        <v>46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</v>
      </c>
      <c r="D55" s="20">
        <f t="shared" ref="D55:S55" si="3">ROUND(D54/$B$6, 1)</f>
        <v>51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33.299999999999997</v>
      </c>
      <c r="J55" s="20">
        <f t="shared" si="3"/>
        <v>2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2</v>
      </c>
      <c r="T55" s="21">
        <f>ROUND(SUM(C55:S55),0)</f>
        <v>90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0.01</v>
      </c>
      <c r="D56" s="22">
        <f>ROUND('Berechnungen Grundflaeche'!D53, 2)</f>
        <v>0.12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0.05</v>
      </c>
      <c r="J56" s="22">
        <f>ROUND('Berechnungen Grundflaeche'!J53, 2)</f>
        <v>0.01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</v>
      </c>
      <c r="T56" s="23">
        <f>ROUND('Berechnungen Grundflaeche'!T53,1)</f>
        <v>0.2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0.02</v>
      </c>
      <c r="D57" s="22">
        <f>ROUND('Berechnungen Grundflaeche'!D54, 2)</f>
        <v>0.23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0.09</v>
      </c>
      <c r="J57" s="22">
        <f>ROUND('Berechnungen Grundflaeche'!J54, 2)</f>
        <v>0.01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</v>
      </c>
      <c r="T57" s="23">
        <f>ROUND('Berechnungen Grundflaeche'!T54, 1)</f>
        <v>0.4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6</v>
      </c>
      <c r="D58" s="24">
        <f>ROUND(100 * 'Berechnungen Grundflaeche'!D55,0)</f>
        <v>64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26</v>
      </c>
      <c r="J58" s="24">
        <f>ROUND(100 * 'Berechnungen Grundflaeche'!J55,0)</f>
        <v>3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4.2</v>
      </c>
      <c r="D59" s="26">
        <f>ROUND('Berechnungen Vorrat'!D53, 1)</f>
        <v>47.9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23.1</v>
      </c>
      <c r="J59" s="26">
        <f>ROUND('Berechnungen Vorrat'!J53, 1)</f>
        <v>2.2000000000000002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0.6</v>
      </c>
      <c r="T59" s="27">
        <f>ROUND('Berechnungen Vorrat'!T53, 0)</f>
        <v>78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8.1999999999999993</v>
      </c>
      <c r="D60" s="26">
        <f>ROUND('Berechnungen Vorrat'!D54, 1)</f>
        <v>93.9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45.2</v>
      </c>
      <c r="J60" s="26">
        <f>ROUND('Berechnungen Vorrat'!J54, 1)</f>
        <v>4.3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1.2</v>
      </c>
      <c r="T60" s="27">
        <f>ROUND('Berechnungen Vorrat'!T54, 0)</f>
        <v>153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5</v>
      </c>
      <c r="D61" s="24">
        <f>ROUND(100 * 'Berechnungen Vorrat'!D55, 0)</f>
        <v>61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30</v>
      </c>
      <c r="J61" s="24">
        <f>ROUND(100 * 'Berechnungen Vorrat'!J55, 0)</f>
        <v>3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1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0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9.8039215686274517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5.8823529411764701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</v>
      </c>
      <c r="B10" s="8">
        <f>Kluppierungsprotokoll!B10</f>
        <v>0.25</v>
      </c>
      <c r="C10" s="8">
        <f>Kluppierungsprotokoll!C10/$B$6</f>
        <v>0</v>
      </c>
      <c r="D10" s="8">
        <f>Kluppierungsprotokoll!D10/$B$6</f>
        <v>5.8823529411764701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1.9607843137254901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</v>
      </c>
      <c r="B11" s="8">
        <f>Kluppierungsprotokoll!B11</f>
        <v>0.5</v>
      </c>
      <c r="C11" s="8">
        <f>Kluppierungsprotokoll!C11/$B$6</f>
        <v>0</v>
      </c>
      <c r="D11" s="8">
        <f>Kluppierungsprotokoll!D11/$B$6</f>
        <v>5.8823529411764701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3.9215686274509802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3</v>
      </c>
      <c r="B12" s="8">
        <f>Kluppierungsprotokoll!B12</f>
        <v>0.6</v>
      </c>
      <c r="C12" s="8">
        <f>Kluppierungsprotokoll!C12/$B$6</f>
        <v>0</v>
      </c>
      <c r="D12" s="8">
        <f>Kluppierungsprotokoll!D12/$B$6</f>
        <v>1.9607843137254901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1.9607843137254901</v>
      </c>
    </row>
    <row r="13" spans="1:19" x14ac:dyDescent="0.25">
      <c r="A13" s="8">
        <f>Kluppierungsprotokoll!A13</f>
        <v>4</v>
      </c>
      <c r="B13" s="8">
        <f>Kluppierungsprotokoll!B13</f>
        <v>0.85</v>
      </c>
      <c r="C13" s="8">
        <f>Kluppierungsprotokoll!C13/$B$6</f>
        <v>0</v>
      </c>
      <c r="D13" s="8">
        <f>Kluppierungsprotokoll!D13/$B$6</f>
        <v>1.9607843137254901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3.9215686274509802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5</v>
      </c>
      <c r="B14" s="8">
        <f>Kluppierungsprotokoll!B14</f>
        <v>1.1499999999999999</v>
      </c>
      <c r="C14" s="8">
        <f>Kluppierungsprotokoll!C14/$B$6</f>
        <v>0</v>
      </c>
      <c r="D14" s="8">
        <f>Kluppierungsprotokoll!D14/$B$6</f>
        <v>3.9215686274509802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1.9607843137254901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6</v>
      </c>
      <c r="B15" s="8">
        <f>Kluppierungsprotokoll!B15</f>
        <v>1.45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1.9607843137254901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7</v>
      </c>
      <c r="B16" s="8">
        <f>Kluppierungsprotokoll!B16</f>
        <v>1.8</v>
      </c>
      <c r="C16" s="8">
        <f>Kluppierungsprotokoll!C16/$B$6</f>
        <v>0</v>
      </c>
      <c r="D16" s="8">
        <f>Kluppierungsprotokoll!D16/$B$6</f>
        <v>1.9607843137254901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5.8823529411764701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8</v>
      </c>
      <c r="B17" s="8">
        <f>Kluppierungsprotokoll!B17</f>
        <v>2.2000000000000002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1.9607843137254901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9</v>
      </c>
      <c r="B18" s="8">
        <f>Kluppierungsprotokoll!B18</f>
        <v>2.7</v>
      </c>
      <c r="C18" s="8">
        <f>Kluppierungsprotokoll!C18/$B$6</f>
        <v>0</v>
      </c>
      <c r="D18" s="8">
        <f>Kluppierungsprotokoll!D18/$B$6</f>
        <v>7.8431372549019605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3.9215686274509802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10</v>
      </c>
      <c r="B19" s="8">
        <f>Kluppierungsprotokoll!B19</f>
        <v>3.2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3.9215686274509802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11</v>
      </c>
      <c r="B20" s="8">
        <f>Kluppierungsprotokoll!B20</f>
        <v>3.7</v>
      </c>
      <c r="C20" s="8">
        <f>Kluppierungsprotokoll!C20/$B$6</f>
        <v>0</v>
      </c>
      <c r="D20" s="8">
        <f>Kluppierungsprotokoll!D20/$B$6</f>
        <v>7.8431372549019605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12</v>
      </c>
      <c r="B21" s="8">
        <f>Kluppierungsprotokoll!B21</f>
        <v>4.2</v>
      </c>
      <c r="C21" s="8">
        <f>Kluppierungsprotokoll!C21/$B$6</f>
        <v>1.9607843137254901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13</v>
      </c>
      <c r="B22" s="8">
        <f>Kluppierungsprotokoll!B22</f>
        <v>4.8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14</v>
      </c>
      <c r="B23" s="8">
        <f>Kluppierungsprotokoll!B23</f>
        <v>5.4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15</v>
      </c>
      <c r="B24" s="8">
        <f>Kluppierungsprotokoll!B24</f>
        <v>6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16</v>
      </c>
      <c r="B25" s="8">
        <f>Kluppierungsprotokoll!B25</f>
        <v>6.6</v>
      </c>
      <c r="C25" s="8">
        <f>Kluppierungsprotokoll!C25/$B$6</f>
        <v>0</v>
      </c>
      <c r="D25" s="8">
        <f>Kluppierungsprotokoll!D25/$B$6</f>
        <v>1.9607843137254901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17</v>
      </c>
      <c r="B26" s="8">
        <f>Kluppierungsprotokoll!B26</f>
        <v>7.4</v>
      </c>
      <c r="C26" s="8">
        <f>Kluppierungsprotokoll!C26/$B$6</f>
        <v>0</v>
      </c>
      <c r="D26" s="8">
        <f>Kluppierungsprotokoll!D26/$B$6</f>
        <v>1.9607843137254901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18</v>
      </c>
      <c r="B27" s="8">
        <f>Kluppierungsprotokoll!B27</f>
        <v>8.1999999999999993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19</v>
      </c>
      <c r="B28" s="8">
        <f>Kluppierungsprotokoll!B28</f>
        <v>9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20</v>
      </c>
      <c r="B29" s="8">
        <f>Kluppierungsprotokoll!B29</f>
        <v>9.8000000000000007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0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</v>
      </c>
      <c r="B10" s="8">
        <f>Kluppierungsprotokoll!B10</f>
        <v>0.25</v>
      </c>
      <c r="C10" s="8">
        <f>Kluppierungsprotokoll!C10*($A10/200)^2*PI()</f>
        <v>0</v>
      </c>
      <c r="D10" s="8">
        <f>Kluppierungsprotokoll!D10*($A10/200)^2*PI()</f>
        <v>2.3561944901923451E-4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7.8539816339744827E-5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</v>
      </c>
      <c r="B11" s="8">
        <f>Kluppierungsprotokoll!B11</f>
        <v>0.5</v>
      </c>
      <c r="C11" s="8">
        <f>Kluppierungsprotokoll!C11*($A11/200)^2*PI()</f>
        <v>0</v>
      </c>
      <c r="D11" s="8">
        <f>Kluppierungsprotokoll!D11*($A11/200)^2*PI()</f>
        <v>9.4247779607693804E-4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6.2831853071795862E-4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3</v>
      </c>
      <c r="B12" s="8">
        <f>Kluppierungsprotokoll!B12</f>
        <v>0.6</v>
      </c>
      <c r="C12" s="8">
        <f>Kluppierungsprotokoll!C12*($A12/200)^2*PI()</f>
        <v>0</v>
      </c>
      <c r="D12" s="8">
        <f>Kluppierungsprotokoll!D12*($A12/200)^2*PI()</f>
        <v>7.0685834705770342E-4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7.0685834705770342E-4</v>
      </c>
    </row>
    <row r="13" spans="1:19" x14ac:dyDescent="0.25">
      <c r="A13" s="8">
        <f>Kluppierungsprotokoll!A13</f>
        <v>4</v>
      </c>
      <c r="B13" s="8">
        <f>Kluppierungsprotokoll!B13</f>
        <v>0.85</v>
      </c>
      <c r="C13" s="8">
        <f>Kluppierungsprotokoll!C13*($A13/200)^2*PI()</f>
        <v>0</v>
      </c>
      <c r="D13" s="8">
        <f>Kluppierungsprotokoll!D13*($A13/200)^2*PI()</f>
        <v>1.2566370614359172E-3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2.5132741228718345E-3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5</v>
      </c>
      <c r="B14" s="8">
        <f>Kluppierungsprotokoll!B14</f>
        <v>1.1499999999999999</v>
      </c>
      <c r="C14" s="8">
        <f>Kluppierungsprotokoll!C14*($A14/200)^2*PI()</f>
        <v>0</v>
      </c>
      <c r="D14" s="8">
        <f>Kluppierungsprotokoll!D14*($A14/200)^2*PI()</f>
        <v>3.9269908169872417E-3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1.9634954084936209E-3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6</v>
      </c>
      <c r="B15" s="8">
        <f>Kluppierungsprotokoll!B15</f>
        <v>1.45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2.8274333882308137E-3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7</v>
      </c>
      <c r="B16" s="8">
        <f>Kluppierungsprotokoll!B16</f>
        <v>1.8</v>
      </c>
      <c r="C16" s="8">
        <f>Kluppierungsprotokoll!C16*($A16/200)^2*PI()</f>
        <v>0</v>
      </c>
      <c r="D16" s="8">
        <f>Kluppierungsprotokoll!D16*($A16/200)^2*PI()</f>
        <v>3.8484510006474969E-3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1.1545353001942491E-2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8</v>
      </c>
      <c r="B17" s="8">
        <f>Kluppierungsprotokoll!B17</f>
        <v>2.2000000000000002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5.0265482457436689E-3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9</v>
      </c>
      <c r="B18" s="8">
        <f>Kluppierungsprotokoll!B18</f>
        <v>2.7</v>
      </c>
      <c r="C18" s="8">
        <f>Kluppierungsprotokoll!C18*($A18/200)^2*PI()</f>
        <v>0</v>
      </c>
      <c r="D18" s="8">
        <f>Kluppierungsprotokoll!D18*($A18/200)^2*PI()</f>
        <v>2.5446900494077322E-2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1.2723450247038661E-2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10</v>
      </c>
      <c r="B19" s="8">
        <f>Kluppierungsprotokoll!B19</f>
        <v>3.2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1.5707963267948967E-2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11</v>
      </c>
      <c r="B20" s="8">
        <f>Kluppierungsprotokoll!B20</f>
        <v>3.7</v>
      </c>
      <c r="C20" s="8">
        <f>Kluppierungsprotokoll!C20*($A20/200)^2*PI()</f>
        <v>0</v>
      </c>
      <c r="D20" s="8">
        <f>Kluppierungsprotokoll!D20*($A20/200)^2*PI()</f>
        <v>3.8013271108436497E-2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12</v>
      </c>
      <c r="B21" s="8">
        <f>Kluppierungsprotokoll!B21</f>
        <v>4.2</v>
      </c>
      <c r="C21" s="8">
        <f>Kluppierungsprotokoll!C21*($A21/200)^2*PI()</f>
        <v>1.1309733552923255E-2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13</v>
      </c>
      <c r="B22" s="8">
        <f>Kluppierungsprotokoll!B22</f>
        <v>4.8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14</v>
      </c>
      <c r="B23" s="8">
        <f>Kluppierungsprotokoll!B23</f>
        <v>5.4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15</v>
      </c>
      <c r="B24" s="8">
        <f>Kluppierungsprotokoll!B24</f>
        <v>6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16</v>
      </c>
      <c r="B25" s="8">
        <f>Kluppierungsprotokoll!B25</f>
        <v>6.6</v>
      </c>
      <c r="C25" s="8">
        <f>Kluppierungsprotokoll!C25*($A25/200)^2*PI()</f>
        <v>0</v>
      </c>
      <c r="D25" s="8">
        <f>Kluppierungsprotokoll!D25*($A25/200)^2*PI()</f>
        <v>2.0106192982974676E-2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17</v>
      </c>
      <c r="B26" s="8">
        <f>Kluppierungsprotokoll!B26</f>
        <v>7.4</v>
      </c>
      <c r="C26" s="8">
        <f>Kluppierungsprotokoll!C26*($A26/200)^2*PI()</f>
        <v>0</v>
      </c>
      <c r="D26" s="8">
        <f>Kluppierungsprotokoll!D26*($A26/200)^2*PI()</f>
        <v>2.2698006922186261E-2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18</v>
      </c>
      <c r="B27" s="8">
        <f>Kluppierungsprotokoll!B27</f>
        <v>8.1999999999999993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19</v>
      </c>
      <c r="B28" s="8">
        <f>Kluppierungsprotokoll!B28</f>
        <v>9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20</v>
      </c>
      <c r="B29" s="8">
        <f>Kluppierungsprotokoll!B29</f>
        <v>9.8000000000000007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1.1309733552923255E-2</v>
      </c>
      <c r="D53">
        <f t="shared" ref="D53:S53" si="0">SUM(D9:D51)</f>
        <v>0.11718140597889928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4.798782778358409E-2</v>
      </c>
      <c r="J53">
        <f t="shared" si="0"/>
        <v>5.0265482457436689E-3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7.0685834705770342E-4</v>
      </c>
      <c r="T53">
        <f>SUM(C53:S53)</f>
        <v>0.18221237390820799</v>
      </c>
    </row>
    <row r="54" spans="1:20" x14ac:dyDescent="0.25">
      <c r="A54" t="s">
        <v>24</v>
      </c>
      <c r="B54" t="s">
        <v>26</v>
      </c>
      <c r="C54">
        <f>C53/$B$6</f>
        <v>2.2175948142986773E-2</v>
      </c>
      <c r="D54">
        <f t="shared" ref="D54:S54" si="1">D53/$B$6</f>
        <v>0.22976746270372408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9.4093779967811944E-2</v>
      </c>
      <c r="J54">
        <f t="shared" si="1"/>
        <v>9.8559769524385662E-3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1.3859967589366733E-3</v>
      </c>
      <c r="T54">
        <f>SUM(C54:S54)</f>
        <v>0.35727916452589803</v>
      </c>
    </row>
    <row r="55" spans="1:20" x14ac:dyDescent="0.25">
      <c r="A55" t="s">
        <v>24</v>
      </c>
      <c r="B55" t="s">
        <v>31</v>
      </c>
      <c r="C55">
        <f>C54/$T54</f>
        <v>6.2068965517241372E-2</v>
      </c>
      <c r="D55">
        <f t="shared" ref="D55:S55" si="2">D54/$T54</f>
        <v>0.64310344827586208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0.26336206896551728</v>
      </c>
      <c r="J55">
        <f t="shared" si="2"/>
        <v>2.7586206896551724E-2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3.8793103448275857E-3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0.51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0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0.5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0.30000000000000004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</v>
      </c>
      <c r="B10" s="8">
        <f>Kluppierungsprotokoll!B10</f>
        <v>0.25</v>
      </c>
      <c r="C10" s="8">
        <f>Kluppierungsprotokoll!C10*$B10</f>
        <v>0</v>
      </c>
      <c r="D10" s="8">
        <f>Kluppierungsprotokoll!D10*$B10</f>
        <v>0.75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0.25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</v>
      </c>
      <c r="B11" s="8">
        <f>Kluppierungsprotokoll!B11</f>
        <v>0.5</v>
      </c>
      <c r="C11" s="8">
        <f>Kluppierungsprotokoll!C11*$B11</f>
        <v>0</v>
      </c>
      <c r="D11" s="8">
        <f>Kluppierungsprotokoll!D11*$B11</f>
        <v>1.5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1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3</v>
      </c>
      <c r="B12" s="8">
        <f>Kluppierungsprotokoll!B12</f>
        <v>0.6</v>
      </c>
      <c r="C12" s="8">
        <f>Kluppierungsprotokoll!C12*$B12</f>
        <v>0</v>
      </c>
      <c r="D12" s="8">
        <f>Kluppierungsprotokoll!D12*$B12</f>
        <v>0.6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0.6</v>
      </c>
    </row>
    <row r="13" spans="1:19" x14ac:dyDescent="0.25">
      <c r="A13" s="8">
        <f>Kluppierungsprotokoll!A13</f>
        <v>4</v>
      </c>
      <c r="B13" s="8">
        <f>Kluppierungsprotokoll!B13</f>
        <v>0.85</v>
      </c>
      <c r="C13" s="8">
        <f>Kluppierungsprotokoll!C13*$B13</f>
        <v>0</v>
      </c>
      <c r="D13" s="8">
        <f>Kluppierungsprotokoll!D13*$B13</f>
        <v>0.85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1.7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5</v>
      </c>
      <c r="B14" s="8">
        <f>Kluppierungsprotokoll!B14</f>
        <v>1.1499999999999999</v>
      </c>
      <c r="C14" s="8">
        <f>Kluppierungsprotokoll!C14*$B14</f>
        <v>0</v>
      </c>
      <c r="D14" s="8">
        <f>Kluppierungsprotokoll!D14*$B14</f>
        <v>2.2999999999999998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1.1499999999999999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6</v>
      </c>
      <c r="B15" s="8">
        <f>Kluppierungsprotokoll!B15</f>
        <v>1.45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1.45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7</v>
      </c>
      <c r="B16" s="8">
        <f>Kluppierungsprotokoll!B16</f>
        <v>1.8</v>
      </c>
      <c r="C16" s="8">
        <f>Kluppierungsprotokoll!C16*$B16</f>
        <v>0</v>
      </c>
      <c r="D16" s="8">
        <f>Kluppierungsprotokoll!D16*$B16</f>
        <v>1.8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5.4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8</v>
      </c>
      <c r="B17" s="8">
        <f>Kluppierungsprotokoll!B17</f>
        <v>2.2000000000000002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2.2000000000000002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9</v>
      </c>
      <c r="B18" s="8">
        <f>Kluppierungsprotokoll!B18</f>
        <v>2.7</v>
      </c>
      <c r="C18" s="8">
        <f>Kluppierungsprotokoll!C18*$B18</f>
        <v>0</v>
      </c>
      <c r="D18" s="8">
        <f>Kluppierungsprotokoll!D18*$B18</f>
        <v>10.8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5.4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10</v>
      </c>
      <c r="B19" s="8">
        <f>Kluppierungsprotokoll!B19</f>
        <v>3.2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6.4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11</v>
      </c>
      <c r="B20" s="8">
        <f>Kluppierungsprotokoll!B20</f>
        <v>3.7</v>
      </c>
      <c r="C20" s="8">
        <f>Kluppierungsprotokoll!C20*$B20</f>
        <v>0</v>
      </c>
      <c r="D20" s="8">
        <f>Kluppierungsprotokoll!D20*$B20</f>
        <v>14.8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12</v>
      </c>
      <c r="B21" s="8">
        <f>Kluppierungsprotokoll!B21</f>
        <v>4.2</v>
      </c>
      <c r="C21" s="8">
        <f>Kluppierungsprotokoll!C21*$B21</f>
        <v>4.2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13</v>
      </c>
      <c r="B22" s="8">
        <f>Kluppierungsprotokoll!B22</f>
        <v>4.8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14</v>
      </c>
      <c r="B23" s="8">
        <f>Kluppierungsprotokoll!B23</f>
        <v>5.4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15</v>
      </c>
      <c r="B24" s="8">
        <f>Kluppierungsprotokoll!B24</f>
        <v>6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16</v>
      </c>
      <c r="B25" s="8">
        <f>Kluppierungsprotokoll!B25</f>
        <v>6.6</v>
      </c>
      <c r="C25" s="8">
        <f>Kluppierungsprotokoll!C25*$B25</f>
        <v>0</v>
      </c>
      <c r="D25" s="8">
        <f>Kluppierungsprotokoll!D25*$B25</f>
        <v>6.6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17</v>
      </c>
      <c r="B26" s="8">
        <f>Kluppierungsprotokoll!B26</f>
        <v>7.4</v>
      </c>
      <c r="C26" s="8">
        <f>Kluppierungsprotokoll!C26*$B26</f>
        <v>0</v>
      </c>
      <c r="D26" s="8">
        <f>Kluppierungsprotokoll!D26*$B26</f>
        <v>7.4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18</v>
      </c>
      <c r="B27" s="8">
        <f>Kluppierungsprotokoll!B27</f>
        <v>8.1999999999999993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19</v>
      </c>
      <c r="B28" s="8">
        <f>Kluppierungsprotokoll!B28</f>
        <v>9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20</v>
      </c>
      <c r="B29" s="8">
        <f>Kluppierungsprotokoll!B29</f>
        <v>9.8000000000000007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0</v>
      </c>
      <c r="B30" s="8">
        <f>Kluppierungsprotokoll!B30</f>
        <v>0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4.2</v>
      </c>
      <c r="D53">
        <f t="shared" ref="D53:S53" si="0">SUM(D9:D51)</f>
        <v>47.900000000000006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23.049999999999997</v>
      </c>
      <c r="J53">
        <f t="shared" si="0"/>
        <v>2.2000000000000002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0.6</v>
      </c>
      <c r="T53">
        <f>SUM(C53:S53)</f>
        <v>77.95</v>
      </c>
    </row>
    <row r="54" spans="1:20" x14ac:dyDescent="0.25">
      <c r="A54" t="s">
        <v>25</v>
      </c>
      <c r="B54" t="s">
        <v>26</v>
      </c>
      <c r="C54">
        <f>C53/$B$6</f>
        <v>8.2352941176470598</v>
      </c>
      <c r="D54">
        <f t="shared" ref="D54:S54" si="1">D53/$B$6</f>
        <v>93.921568627450995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45.196078431372541</v>
      </c>
      <c r="J54">
        <f t="shared" si="1"/>
        <v>4.3137254901960791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1.1764705882352942</v>
      </c>
      <c r="T54">
        <f>SUM(C54:S54)</f>
        <v>152.84313725490199</v>
      </c>
    </row>
    <row r="55" spans="1:20" x14ac:dyDescent="0.25">
      <c r="A55" t="s">
        <v>25</v>
      </c>
      <c r="B55" t="s">
        <v>31</v>
      </c>
      <c r="C55">
        <f>C54/$T54</f>
        <v>5.3880692751763951E-2</v>
      </c>
      <c r="D55">
        <f t="shared" ref="D55:S55" si="2">D54/$T54</f>
        <v>0.61449647209749836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0.29570237331622823</v>
      </c>
      <c r="J55">
        <f t="shared" si="2"/>
        <v>2.8223220012828735E-2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7.6972418216805635E-3</v>
      </c>
      <c r="T55">
        <f>SUM(C55:S55)</f>
        <v>0.99999999999999978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Schmutz Daniel, WEU-AWN-WAV</cp:lastModifiedBy>
  <dcterms:created xsi:type="dcterms:W3CDTF">2022-03-10T11:48:40Z</dcterms:created>
  <dcterms:modified xsi:type="dcterms:W3CDTF">2024-07-01T13:12:40Z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2024-07-01T13:06:55Z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83efa6ab-00e8-4387-9edb-e267fd609f46</vt:lpwstr>
  </property>
  <property fmtid="{D5CDD505-2E9C-101B-9397-08002B2CF9AE}" pid="8" name="MSIP_Label_74fdd986-87d9-48c6-acda-407b1ab5fef0_ContentBits">
    <vt:lpwstr>0</vt:lpwstr>
  </property>
</Properties>
</file>