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21 - Erstfeld_Wilerwald\"/>
    </mc:Choice>
  </mc:AlternateContent>
  <xr:revisionPtr revIDLastSave="0" documentId="8_{879FE799-E131-41F7-81CC-13A9217F71F0}" xr6:coauthVersionLast="47" xr6:coauthVersionMax="47" xr10:uidLastSave="{00000000-0000-0000-0000-000000000000}"/>
  <bookViews>
    <workbookView xWindow="32640" yWindow="3930" windowWidth="17445" windowHeight="15345" tabRatio="938" activeTab="3"/>
  </bookViews>
  <sheets>
    <sheet name="Form1" sheetId="37" r:id="rId1"/>
    <sheet name="Form2" sheetId="15" r:id="rId2"/>
    <sheet name="Form 2 Rück" sheetId="38" r:id="rId3"/>
    <sheet name="Form 3" sheetId="39" r:id="rId4"/>
    <sheet name="Form 4" sheetId="40" r:id="rId5"/>
    <sheet name="Form 5" sheetId="41" r:id="rId6"/>
    <sheet name="Vollkluppierung" sheetId="42" r:id="rId7"/>
    <sheet name="Anzeichnung" sheetId="43" r:id="rId8"/>
    <sheet name="Naturgefahr" sheetId="14" state="hidden" r:id="rId9"/>
    <sheet name="Minimalprofil" sheetId="16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1" l="1"/>
  <c r="D21" i="41"/>
  <c r="D17" i="41"/>
  <c r="D13" i="41"/>
  <c r="D9" i="41"/>
  <c r="D5" i="41"/>
  <c r="C29" i="41"/>
  <c r="C25" i="41"/>
  <c r="C21" i="41"/>
  <c r="C17" i="41"/>
  <c r="C13" i="41"/>
  <c r="C9" i="41"/>
  <c r="C5" i="41"/>
  <c r="B5" i="41"/>
  <c r="D7" i="43"/>
  <c r="N7" i="43" s="1"/>
  <c r="F7" i="43"/>
  <c r="F30" i="43" s="1"/>
  <c r="H7" i="43"/>
  <c r="J7" i="43"/>
  <c r="J30" i="43" s="1"/>
  <c r="L7" i="43"/>
  <c r="M7" i="43"/>
  <c r="D8" i="43"/>
  <c r="N8" i="43" s="1"/>
  <c r="F8" i="43"/>
  <c r="H8" i="43"/>
  <c r="J8" i="43"/>
  <c r="L8" i="43"/>
  <c r="L30" i="43" s="1"/>
  <c r="M8" i="43"/>
  <c r="D9" i="43"/>
  <c r="N9" i="43" s="1"/>
  <c r="F9" i="43"/>
  <c r="H9" i="43"/>
  <c r="H30" i="43" s="1"/>
  <c r="J9" i="43"/>
  <c r="L9" i="43"/>
  <c r="M9" i="43"/>
  <c r="D10" i="43"/>
  <c r="N10" i="43" s="1"/>
  <c r="F10" i="43"/>
  <c r="H10" i="43"/>
  <c r="J10" i="43"/>
  <c r="L10" i="43"/>
  <c r="M10" i="43"/>
  <c r="D11" i="43"/>
  <c r="F11" i="43"/>
  <c r="H11" i="43"/>
  <c r="N11" i="43" s="1"/>
  <c r="J11" i="43"/>
  <c r="L11" i="43"/>
  <c r="M11" i="43"/>
  <c r="D12" i="43"/>
  <c r="F12" i="43"/>
  <c r="N12" i="43" s="1"/>
  <c r="H12" i="43"/>
  <c r="J12" i="43"/>
  <c r="L12" i="43"/>
  <c r="M12" i="43"/>
  <c r="D13" i="43"/>
  <c r="N13" i="43" s="1"/>
  <c r="F13" i="43"/>
  <c r="H13" i="43"/>
  <c r="J13" i="43"/>
  <c r="L13" i="43"/>
  <c r="M13" i="43"/>
  <c r="D14" i="43"/>
  <c r="F14" i="43"/>
  <c r="H14" i="43"/>
  <c r="N14" i="43"/>
  <c r="J14" i="43"/>
  <c r="L14" i="43"/>
  <c r="M14" i="43"/>
  <c r="D15" i="43"/>
  <c r="N15" i="43" s="1"/>
  <c r="F15" i="43"/>
  <c r="H15" i="43"/>
  <c r="J15" i="43"/>
  <c r="L15" i="43"/>
  <c r="M15" i="43"/>
  <c r="D16" i="43"/>
  <c r="N16" i="43" s="1"/>
  <c r="F16" i="43"/>
  <c r="H16" i="43"/>
  <c r="J16" i="43"/>
  <c r="L16" i="43"/>
  <c r="M16" i="43"/>
  <c r="D17" i="43"/>
  <c r="F17" i="43"/>
  <c r="N17" i="43" s="1"/>
  <c r="H17" i="43"/>
  <c r="J17" i="43"/>
  <c r="L17" i="43"/>
  <c r="M17" i="43"/>
  <c r="D18" i="43"/>
  <c r="N18" i="43" s="1"/>
  <c r="F18" i="43"/>
  <c r="H18" i="43"/>
  <c r="J18" i="43"/>
  <c r="L18" i="43"/>
  <c r="M18" i="43"/>
  <c r="D19" i="43"/>
  <c r="F19" i="43"/>
  <c r="H19" i="43"/>
  <c r="J19" i="43"/>
  <c r="L19" i="43"/>
  <c r="M19" i="43"/>
  <c r="N19" i="43"/>
  <c r="D20" i="43"/>
  <c r="N20" i="43" s="1"/>
  <c r="F20" i="43"/>
  <c r="H20" i="43"/>
  <c r="J20" i="43"/>
  <c r="L20" i="43"/>
  <c r="M20" i="43"/>
  <c r="D21" i="43"/>
  <c r="F21" i="43"/>
  <c r="H21" i="43"/>
  <c r="N21" i="43" s="1"/>
  <c r="J21" i="43"/>
  <c r="L21" i="43"/>
  <c r="M21" i="43"/>
  <c r="D22" i="43"/>
  <c r="N22" i="43" s="1"/>
  <c r="F22" i="43"/>
  <c r="H22" i="43"/>
  <c r="J22" i="43"/>
  <c r="L22" i="43"/>
  <c r="M22" i="43"/>
  <c r="D23" i="43"/>
  <c r="F23" i="43"/>
  <c r="H23" i="43"/>
  <c r="J23" i="43"/>
  <c r="L23" i="43"/>
  <c r="M23" i="43"/>
  <c r="N23" i="43"/>
  <c r="D24" i="43"/>
  <c r="N24" i="43" s="1"/>
  <c r="F24" i="43"/>
  <c r="H24" i="43"/>
  <c r="J24" i="43"/>
  <c r="L24" i="43"/>
  <c r="M24" i="43"/>
  <c r="D25" i="43"/>
  <c r="N25" i="43" s="1"/>
  <c r="F25" i="43"/>
  <c r="H25" i="43"/>
  <c r="J25" i="43"/>
  <c r="L25" i="43"/>
  <c r="M25" i="43"/>
  <c r="D26" i="43"/>
  <c r="F26" i="43"/>
  <c r="H26" i="43"/>
  <c r="J26" i="43"/>
  <c r="L26" i="43"/>
  <c r="M26" i="43"/>
  <c r="N26" i="43"/>
  <c r="D27" i="43"/>
  <c r="N27" i="43" s="1"/>
  <c r="F27" i="43"/>
  <c r="H27" i="43"/>
  <c r="J27" i="43"/>
  <c r="L27" i="43"/>
  <c r="M27" i="43"/>
  <c r="D28" i="43"/>
  <c r="F28" i="43"/>
  <c r="N28" i="43" s="1"/>
  <c r="H28" i="43"/>
  <c r="J28" i="43"/>
  <c r="L28" i="43"/>
  <c r="M28" i="43"/>
  <c r="C30" i="43"/>
  <c r="M30" i="43" s="1"/>
  <c r="E30" i="43"/>
  <c r="E32" i="43" s="1"/>
  <c r="G30" i="43"/>
  <c r="G32" i="43" s="1"/>
  <c r="I30" i="43"/>
  <c r="K30" i="43"/>
  <c r="D7" i="42"/>
  <c r="F7" i="42"/>
  <c r="H7" i="42"/>
  <c r="H30" i="42" s="1"/>
  <c r="J7" i="42"/>
  <c r="L7" i="42"/>
  <c r="L30" i="42" s="1"/>
  <c r="N7" i="42"/>
  <c r="M7" i="42"/>
  <c r="D8" i="42"/>
  <c r="D30" i="42" s="1"/>
  <c r="F8" i="42"/>
  <c r="F30" i="42" s="1"/>
  <c r="H8" i="42"/>
  <c r="J8" i="42"/>
  <c r="J30" i="42" s="1"/>
  <c r="L8" i="42"/>
  <c r="M8" i="42"/>
  <c r="D9" i="42"/>
  <c r="N9" i="42" s="1"/>
  <c r="F9" i="42"/>
  <c r="H9" i="42"/>
  <c r="J9" i="42"/>
  <c r="L9" i="42"/>
  <c r="M9" i="42"/>
  <c r="D10" i="42"/>
  <c r="F10" i="42"/>
  <c r="H10" i="42"/>
  <c r="J10" i="42"/>
  <c r="L10" i="42"/>
  <c r="N10" i="42" s="1"/>
  <c r="M10" i="42"/>
  <c r="D11" i="42"/>
  <c r="N11" i="42" s="1"/>
  <c r="F11" i="42"/>
  <c r="H11" i="42"/>
  <c r="J11" i="42"/>
  <c r="L11" i="42"/>
  <c r="M11" i="42"/>
  <c r="D12" i="42"/>
  <c r="F12" i="42"/>
  <c r="N12" i="42" s="1"/>
  <c r="H12" i="42"/>
  <c r="J12" i="42"/>
  <c r="L12" i="42"/>
  <c r="M12" i="42"/>
  <c r="D13" i="42"/>
  <c r="F13" i="42"/>
  <c r="H13" i="42"/>
  <c r="N13" i="42" s="1"/>
  <c r="J13" i="42"/>
  <c r="L13" i="42"/>
  <c r="M13" i="42"/>
  <c r="D14" i="42"/>
  <c r="F14" i="42"/>
  <c r="H14" i="42"/>
  <c r="N14" i="42"/>
  <c r="J14" i="42"/>
  <c r="L14" i="42"/>
  <c r="M14" i="42"/>
  <c r="D15" i="42"/>
  <c r="F15" i="42"/>
  <c r="H15" i="42"/>
  <c r="J15" i="42"/>
  <c r="L15" i="42"/>
  <c r="M15" i="42"/>
  <c r="N15" i="42"/>
  <c r="D16" i="42"/>
  <c r="F16" i="42"/>
  <c r="N16" i="42" s="1"/>
  <c r="H16" i="42"/>
  <c r="J16" i="42"/>
  <c r="L16" i="42"/>
  <c r="M16" i="42"/>
  <c r="D17" i="42"/>
  <c r="F17" i="42"/>
  <c r="N17" i="42" s="1"/>
  <c r="H17" i="42"/>
  <c r="J17" i="42"/>
  <c r="L17" i="42"/>
  <c r="M17" i="42"/>
  <c r="D18" i="42"/>
  <c r="N18" i="42" s="1"/>
  <c r="F18" i="42"/>
  <c r="H18" i="42"/>
  <c r="J18" i="42"/>
  <c r="L18" i="42"/>
  <c r="M18" i="42"/>
  <c r="D19" i="42"/>
  <c r="F19" i="42"/>
  <c r="H19" i="42"/>
  <c r="J19" i="42"/>
  <c r="L19" i="42"/>
  <c r="M19" i="42"/>
  <c r="N19" i="42"/>
  <c r="D20" i="42"/>
  <c r="F20" i="42"/>
  <c r="N20" i="42" s="1"/>
  <c r="H20" i="42"/>
  <c r="J20" i="42"/>
  <c r="L20" i="42"/>
  <c r="M20" i="42"/>
  <c r="D21" i="42"/>
  <c r="N21" i="42" s="1"/>
  <c r="F21" i="42"/>
  <c r="H21" i="42"/>
  <c r="J21" i="42"/>
  <c r="L21" i="42"/>
  <c r="M21" i="42"/>
  <c r="D22" i="42"/>
  <c r="F22" i="42"/>
  <c r="H22" i="42"/>
  <c r="J22" i="42"/>
  <c r="L22" i="42"/>
  <c r="M22" i="42"/>
  <c r="N22" i="42"/>
  <c r="D23" i="42"/>
  <c r="N23" i="42" s="1"/>
  <c r="F23" i="42"/>
  <c r="H23" i="42"/>
  <c r="J23" i="42"/>
  <c r="L23" i="42"/>
  <c r="M23" i="42"/>
  <c r="D24" i="42"/>
  <c r="N24" i="42" s="1"/>
  <c r="F24" i="42"/>
  <c r="H24" i="42"/>
  <c r="J24" i="42"/>
  <c r="L24" i="42"/>
  <c r="M24" i="42"/>
  <c r="D25" i="42"/>
  <c r="F25" i="42"/>
  <c r="H25" i="42"/>
  <c r="N25" i="42" s="1"/>
  <c r="J25" i="42"/>
  <c r="L25" i="42"/>
  <c r="M25" i="42"/>
  <c r="D26" i="42"/>
  <c r="N26" i="42" s="1"/>
  <c r="F26" i="42"/>
  <c r="H26" i="42"/>
  <c r="J26" i="42"/>
  <c r="L26" i="42"/>
  <c r="M26" i="42"/>
  <c r="D27" i="42"/>
  <c r="F27" i="42"/>
  <c r="H27" i="42"/>
  <c r="J27" i="42"/>
  <c r="L27" i="42"/>
  <c r="M27" i="42"/>
  <c r="N27" i="42"/>
  <c r="D28" i="42"/>
  <c r="F28" i="42"/>
  <c r="N28" i="42" s="1"/>
  <c r="H28" i="42"/>
  <c r="J28" i="42"/>
  <c r="L28" i="42"/>
  <c r="M28" i="42"/>
  <c r="C30" i="42"/>
  <c r="E30" i="42"/>
  <c r="G30" i="42"/>
  <c r="I30" i="42"/>
  <c r="K30" i="42"/>
  <c r="M30" i="42"/>
  <c r="C2" i="38"/>
  <c r="T6" i="40"/>
  <c r="B2" i="41"/>
  <c r="B2" i="40"/>
  <c r="D2" i="39"/>
  <c r="P2" i="15"/>
  <c r="H2" i="15"/>
  <c r="B2" i="15"/>
  <c r="E1" i="38"/>
  <c r="E3" i="38"/>
  <c r="J2" i="39"/>
  <c r="L2" i="39"/>
  <c r="Q2" i="39"/>
  <c r="I2" i="40"/>
  <c r="M2" i="40"/>
  <c r="O2" i="40"/>
  <c r="R2" i="40"/>
  <c r="T5" i="40"/>
  <c r="T7" i="40"/>
  <c r="T8" i="40"/>
  <c r="T9" i="40"/>
  <c r="T10" i="40"/>
  <c r="T12" i="40" s="1"/>
  <c r="T11" i="40"/>
  <c r="B3" i="41"/>
  <c r="C48" i="15"/>
  <c r="B29" i="41" s="1"/>
  <c r="C42" i="15"/>
  <c r="C36" i="15"/>
  <c r="C30" i="15"/>
  <c r="C24" i="15"/>
  <c r="C18" i="15"/>
  <c r="B9" i="41" s="1"/>
  <c r="C12" i="15"/>
  <c r="S5" i="15"/>
  <c r="S6" i="15"/>
  <c r="C25" i="15"/>
  <c r="C52" i="15"/>
  <c r="C34" i="15"/>
  <c r="C21" i="15"/>
  <c r="G32" i="42"/>
  <c r="E32" i="42"/>
  <c r="C32" i="42"/>
  <c r="M32" i="42"/>
  <c r="K32" i="42"/>
  <c r="K32" i="43" l="1"/>
  <c r="M32" i="43"/>
  <c r="N30" i="42"/>
  <c r="D34" i="42" s="1"/>
  <c r="D30" i="43"/>
  <c r="N30" i="43" s="1"/>
  <c r="D34" i="43" s="1"/>
  <c r="N8" i="42"/>
  <c r="C32" i="43"/>
</calcChain>
</file>

<file path=xl/sharedStrings.xml><?xml version="1.0" encoding="utf-8"?>
<sst xmlns="http://schemas.openxmlformats.org/spreadsheetml/2006/main" count="1101" uniqueCount="652">
  <si>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</si>
  <si>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</si>
  <si>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</si>
  <si>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</si>
  <si>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</si>
  <si>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</si>
  <si>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</si>
  <si>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</si>
  <si>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</si>
  <si>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</si>
  <si>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</si>
  <si>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</si>
  <si>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</si>
  <si>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</si>
  <si>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</si>
  <si>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</si>
  <si>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</si>
  <si>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</si>
  <si>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</si>
  <si>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</si>
  <si>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</si>
  <si>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</si>
  <si>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</si>
  <si>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</si>
  <si>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</si>
  <si>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</si>
  <si>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</si>
  <si>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</si>
  <si>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</si>
  <si>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</si>
  <si>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</si>
  <si>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</si>
  <si>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</si>
  <si>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</si>
  <si>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</si>
  <si>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</si>
  <si>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</si>
  <si>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</si>
  <si>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</si>
  <si>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</si>
  <si>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</si>
  <si>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</si>
  <si>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</si>
  <si>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</si>
  <si>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</si>
  <si>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</si>
  <si>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</si>
  <si>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</si>
  <si>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Typischer Buchen-Mischwald in der submontanen Zone
Wie entwickelt sich der Bestand auf einem Rutschhang?
Kann sich die Verjüngung auf einem Hang mit ständiger Erosion entwickeln?</t>
  </si>
  <si>
    <t>Fotostandort:</t>
  </si>
  <si>
    <t xml:space="preserve">Es wurden 4 Fotostandorte eingerichtet, von welchen aus jeweils ein Foto gemacht wurde. </t>
  </si>
  <si>
    <t>Fotostandort 1: 3 m vom SE-Eckpunkt entfernt bei einer Tanne</t>
  </si>
  <si>
    <t>Fotostandort 2: 5 m von Fels im Westen der Fläche bei einem Stock</t>
  </si>
  <si>
    <t>Fotostandort 3: beim NE-Eckpunkt (Stein)</t>
  </si>
  <si>
    <t>Fotostandort 4: 8 m westlich vom SE-Eckpunkt auf der Grenzlinie der Fläche unterhalb einer Fichte</t>
  </si>
  <si>
    <t>Der Boden ist durch ständige Erosion gezeichnet. Es sind überall Steine anzutreffen. Zudem liegt eine kleine Schutthalde im südlichen Teil der Fläche.</t>
  </si>
  <si>
    <t xml:space="preserve">Aufwuchs ist zwar vorhanden, aber Anwuchs fehlt. Zudem sind nur wenige Keimlinge anzutreffen. </t>
  </si>
  <si>
    <t>Baumholz I - III</t>
  </si>
  <si>
    <t>Sturzgefahr, Käferbefall</t>
  </si>
  <si>
    <t>Kontrolle + Fotos</t>
  </si>
  <si>
    <t>WF</t>
  </si>
  <si>
    <t>jährlich</t>
  </si>
  <si>
    <t>Förster</t>
  </si>
  <si>
    <t>Vollkluppierung</t>
  </si>
  <si>
    <t>Tarif: 3</t>
  </si>
  <si>
    <t>BHD</t>
  </si>
  <si>
    <t>Tarif fm</t>
  </si>
  <si>
    <t>fm</t>
  </si>
  <si>
    <t>TOTAL
Stz</t>
  </si>
  <si>
    <t>TOTAL
fm</t>
  </si>
  <si>
    <t>TOTAL</t>
  </si>
  <si>
    <t>Baumart:</t>
  </si>
  <si>
    <t>Mittelstamm:</t>
  </si>
  <si>
    <r>
      <t>Bu</t>
    </r>
    <r>
      <rPr>
        <sz val="10"/>
        <rFont val="Arial"/>
      </rPr>
      <t xml:space="preserve">
Stz</t>
    </r>
  </si>
  <si>
    <t>Weiserfläche Wilerwald (Nr. 21)</t>
  </si>
  <si>
    <t>Erstfeld</t>
  </si>
  <si>
    <r>
      <t>Fi</t>
    </r>
    <r>
      <rPr>
        <sz val="10"/>
        <rFont val="Arial"/>
      </rPr>
      <t xml:space="preserve">
Stz</t>
    </r>
  </si>
  <si>
    <r>
      <t>Ta</t>
    </r>
    <r>
      <rPr>
        <sz val="10"/>
        <rFont val="Arial"/>
      </rPr>
      <t xml:space="preserve">
Stz</t>
    </r>
  </si>
  <si>
    <r>
      <t>Fö</t>
    </r>
    <r>
      <rPr>
        <sz val="10"/>
        <rFont val="Arial"/>
      </rPr>
      <t xml:space="preserve">
Stz</t>
    </r>
  </si>
  <si>
    <r>
      <t>Ki</t>
    </r>
    <r>
      <rPr>
        <sz val="10"/>
        <rFont val="Arial"/>
      </rPr>
      <t xml:space="preserve">
Stz</t>
    </r>
  </si>
  <si>
    <t xml:space="preserve"> = 309 Stk./Fläche</t>
  </si>
  <si>
    <t xml:space="preserve"> = 526 Stk./ha</t>
  </si>
  <si>
    <t xml:space="preserve"> = 213.75 fm/Fläche</t>
  </si>
  <si>
    <t xml:space="preserve"> = 363.50 fm/ha</t>
  </si>
  <si>
    <t>Anzeichnung</t>
  </si>
  <si>
    <t xml:space="preserve"> = 30 Stk./Fläche</t>
  </si>
  <si>
    <t xml:space="preserve"> = 12.70 fm/Fläche</t>
  </si>
  <si>
    <t xml:space="preserve"> = 54 Stk./ha</t>
  </si>
  <si>
    <t xml:space="preserve"> = 21.60 fm/ha</t>
  </si>
  <si>
    <t>Bu: 75%
Fi: 20%
Ta, Fö, Ki: &gt; 5%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</si>
  <si>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</si>
  <si>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</si>
  <si>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</si>
  <si>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</si>
  <si>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</si>
  <si>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</si>
  <si>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</si>
  <si>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</si>
  <si>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</si>
  <si>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</si>
  <si>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</si>
  <si>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</si>
  <si>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</si>
  <si>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</si>
  <si>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</si>
  <si>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</si>
  <si>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</si>
  <si>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</si>
  <si>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</si>
  <si>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</si>
  <si>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</si>
  <si>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</si>
  <si>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</si>
  <si>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</si>
  <si>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</si>
  <si>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</si>
  <si>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</si>
  <si>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</si>
  <si>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</si>
  <si>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</si>
  <si>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</si>
  <si>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</si>
  <si>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</si>
  <si>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</si>
  <si>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</si>
  <si>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</si>
  <si>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</si>
  <si>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</si>
  <si>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</si>
  <si>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</si>
  <si>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</si>
  <si>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</si>
  <si>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Koordinaten:</t>
  </si>
  <si>
    <t>X</t>
  </si>
  <si>
    <t>keine Massnahmen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</si>
  <si>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</si>
  <si>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</si>
  <si>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</si>
  <si>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</si>
  <si>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</si>
  <si>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</si>
  <si>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</si>
  <si>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</si>
  <si>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</si>
  <si>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</si>
  <si>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</si>
  <si>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Vorrat: 364 m3 pro ha
Holzanfall: 52 m3 pro ha (15%)
 (-&gt; 21.6 m3 pro ha angezeichnet/ 30 m3 bereits geworfen)</t>
  </si>
  <si>
    <t xml:space="preserve">Der gesamte Holzanfall (stehend und liegend) wird von einem Privaten zum eigenen   </t>
  </si>
  <si>
    <t>Nutzen aufgearbeitet und gerückt. Demnach wird kein Aufwand anfallen.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</si>
  <si>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</si>
  <si>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</si>
  <si>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</si>
  <si>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</si>
  <si>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</si>
  <si>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</si>
  <si>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</si>
  <si>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</si>
  <si>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</si>
  <si>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</si>
  <si>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</si>
  <si>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</si>
  <si>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</si>
  <si>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</si>
  <si>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</si>
  <si>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</si>
  <si>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</si>
  <si>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</si>
  <si>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</si>
  <si>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</si>
  <si>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</si>
  <si>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</si>
  <si>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</si>
  <si>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</si>
  <si>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</si>
  <si>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</si>
  <si>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Walker P./Kläger P.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</si>
  <si>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</si>
  <si>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</si>
  <si>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</si>
  <si>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</si>
  <si>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</si>
  <si>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</si>
  <si>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</si>
  <si>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</si>
  <si>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</si>
  <si>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</si>
  <si>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</si>
  <si>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</si>
  <si>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</si>
  <si>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</si>
  <si>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</si>
  <si>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</si>
  <si>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</si>
  <si>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</si>
  <si>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</si>
  <si>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</si>
  <si>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</si>
  <si>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</si>
  <si>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</si>
  <si>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</si>
  <si>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</si>
  <si>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</si>
  <si>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</si>
  <si>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</si>
  <si>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</si>
  <si>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</si>
  <si>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</si>
  <si>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</si>
  <si>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</si>
  <si>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</si>
  <si>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</si>
  <si>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</si>
  <si>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</si>
  <si>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</si>
  <si>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</si>
  <si>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</si>
  <si>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</si>
  <si>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</si>
  <si>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</si>
  <si>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</si>
  <si>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</si>
  <si>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</si>
  <si>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</si>
  <si>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</si>
  <si>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</si>
  <si>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</si>
  <si>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</si>
  <si>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</si>
  <si>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</si>
  <si>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</si>
  <si>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</si>
  <si>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</si>
  <si>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</si>
  <si>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</si>
  <si>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</si>
  <si>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</si>
  <si>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</si>
  <si>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1. Standortstyp(en)</t>
  </si>
  <si>
    <t xml:space="preserve">2. Naturgefahr + Wirksamkeit   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</si>
  <si>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</si>
  <si>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</si>
  <si>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</si>
  <si>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</si>
  <si>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Wird in 10 Jahren überprüft,</t>
  </si>
  <si>
    <r>
      <t xml:space="preserve">7. Etappenziel mit </t>
    </r>
    <r>
      <rPr>
        <b/>
        <u/>
        <sz val="11"/>
        <rFont val="Arial (W1)"/>
        <family val="2"/>
      </rPr>
      <t>Kontrollwerten:</t>
    </r>
  </si>
  <si>
    <t xml:space="preserve">      Massnahmen</t>
  </si>
  <si>
    <t xml:space="preserve"> 5. Dringlichkeit  </t>
  </si>
  <si>
    <t>Pro ha mind. 2 Trupp (2 - 5 a,
durchschnittlich alle 75 m) oder
Deckungsgrad mind. 6 %
Mischung zielgerecht</t>
  </si>
  <si>
    <t>Steinschlag;
Wilddruck (v.a Hirsch) -&gt; geeigneter Wintereinstand mit Äsungsmöglichkeiten im nahen Wieslang des Wilers.</t>
  </si>
  <si>
    <t>Die spärliche Verjüngung teilweise stark verbissen.</t>
  </si>
  <si>
    <t>Ein ca. 80-100jähriger Bu-Mischwald mit Fi, Fö,. Ki, Ta. Gewisse Baumarten (z.B. Kirsche) bestätigen, dass eindeutig bessere Lichtverhältnisse geherrscht haben müssen, denn heute werden sie von Buchen verdrängt.</t>
  </si>
  <si>
    <t>Der Holzschlag wurde noch nicht ausgeführt. Da bereits bei der Erstaufnahme einige</t>
  </si>
  <si>
    <t xml:space="preserve">geworfene Bäume am Boden (30m3) lagen, wurden zusätzlich nur 12.7 m3 angezeichnet. </t>
  </si>
  <si>
    <t xml:space="preserve">Das geworfene Holz liegt im oberen Bereich der Fläche und hat ein grosses Loch </t>
  </si>
  <si>
    <t>verursacht. In der Zwischenzeit ist weiteres Holz geworfen worden (ca. 1m3).</t>
  </si>
  <si>
    <t xml:space="preserve">Fi stehen lassen auch mit kleinen Kronen. Sie haben eine Stützfunktion. Entfernt sollen vor </t>
  </si>
  <si>
    <t>allem Hänger und Gefahrenträger werden.</t>
  </si>
  <si>
    <t>kein Aufwand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</si>
  <si>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</si>
  <si>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</si>
  <si>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</si>
  <si>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</si>
  <si>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</si>
  <si>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</si>
  <si>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2009 - 2010</t>
  </si>
  <si>
    <t>min. 3-schichtiger Bestand
Bu: Baumholz 
Ta: Stangenholz
Bu: Jungwuchs</t>
  </si>
  <si>
    <t>min. 400 Bäume pro ha;
DG min. 0.8;
Lückenlänge &lt; 20m;</t>
  </si>
  <si>
    <t xml:space="preserve">keine starken Hänger;
Kronenlänge bei 1/3 erhalten;
Kronen gleichmässig </t>
  </si>
  <si>
    <t>Vegetationskonkurrenz 
&lt; 1/3</t>
  </si>
  <si>
    <t xml:space="preserve">Ta bleibt im gleichen Ausmass vorhanden 
(ca. 50 Ta/ha);
Auf 2/3 der Fläche 
Bu-Aufwuchs
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</si>
  <si>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</si>
  <si>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</si>
  <si>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</si>
  <si>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</si>
  <si>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</si>
  <si>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</si>
  <si>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</si>
  <si>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</si>
  <si>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</si>
  <si>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</si>
  <si>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</si>
  <si>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 xml:space="preserve">NaiS / Formular 1 </t>
  </si>
  <si>
    <t xml:space="preserve">Situation </t>
  </si>
  <si>
    <t xml:space="preserve"> Weiserfl. Nr.:</t>
  </si>
  <si>
    <t>Fläche (ha):</t>
  </si>
  <si>
    <t>BearbeiterIn:</t>
  </si>
  <si>
    <t xml:space="preserve">Meereshöhe: </t>
  </si>
  <si>
    <t>Hangneigung:</t>
  </si>
  <si>
    <t>Beilagen:</t>
  </si>
  <si>
    <t xml:space="preserve"> Situationsskizze: </t>
  </si>
  <si>
    <t xml:space="preserve"> Waldfunktion(en):</t>
  </si>
  <si>
    <t>Zieltyp:</t>
  </si>
  <si>
    <t>Erläuterungen "Herleitung Handlungsbedarf"</t>
  </si>
  <si>
    <t>W.-Fl. Nr.:</t>
  </si>
  <si>
    <t>Gemeinde / Ort:</t>
  </si>
  <si>
    <t xml:space="preserve">Fussnote Nr. </t>
  </si>
  <si>
    <t xml:space="preserve"> Beschreibung:</t>
  </si>
  <si>
    <t>NaiS / Formular 3</t>
  </si>
  <si>
    <t xml:space="preserve">Erweiterte Zustandsbeschreibung </t>
  </si>
  <si>
    <t xml:space="preserve">Weiserfl.: Nr. </t>
  </si>
  <si>
    <t xml:space="preserve">Datum: </t>
  </si>
  <si>
    <t xml:space="preserve">BearbeiterIn: </t>
  </si>
  <si>
    <t>Bestandesgeschichte:</t>
  </si>
  <si>
    <t>Bodenoberfläche:</t>
  </si>
  <si>
    <t>Krautschicht:</t>
  </si>
  <si>
    <t>Aspektbestimmende Arten:</t>
  </si>
  <si>
    <t xml:space="preserve">Weitere Arten: </t>
  </si>
  <si>
    <t>Belastung:</t>
  </si>
  <si>
    <t>Oberboden:</t>
  </si>
  <si>
    <t>Verjüngung:</t>
  </si>
  <si>
    <t>Schäden:</t>
  </si>
  <si>
    <t>Unterboden:</t>
  </si>
  <si>
    <t xml:space="preserve">Vorrat, Zuwachs, Holzanfall: </t>
  </si>
  <si>
    <t xml:space="preserve">Kluppierungsprotokoll beigelegt           </t>
  </si>
  <si>
    <t>Entwicklungsstufe/Strukturtyp:</t>
  </si>
  <si>
    <t xml:space="preserve">NaiS / Formular 4 </t>
  </si>
  <si>
    <t xml:space="preserve">Ausführung </t>
  </si>
  <si>
    <t>Gemeinde/ Ort:</t>
  </si>
  <si>
    <t xml:space="preserve"> Fläche (ha):</t>
  </si>
  <si>
    <t xml:space="preserve"> 7. Grundlagen für Kostenschätzung: </t>
  </si>
  <si>
    <t>Massnahmen:</t>
  </si>
  <si>
    <t xml:space="preserve">Einheit </t>
  </si>
  <si>
    <t>Fr./Einheit</t>
  </si>
  <si>
    <t>Menge/ha</t>
  </si>
  <si>
    <t>Fr./ha</t>
  </si>
  <si>
    <t>Total</t>
  </si>
  <si>
    <t xml:space="preserve"> 8. Aufbereitung des Holzes: </t>
  </si>
  <si>
    <t xml:space="preserve"> 9. Beobachtungsprogramm</t>
  </si>
  <si>
    <t xml:space="preserve">Anteile in % </t>
  </si>
  <si>
    <t xml:space="preserve">Begründung </t>
  </si>
  <si>
    <t xml:space="preserve">Was </t>
  </si>
  <si>
    <t xml:space="preserve">Wo </t>
  </si>
  <si>
    <t xml:space="preserve">Wann </t>
  </si>
  <si>
    <t xml:space="preserve">Wer </t>
  </si>
  <si>
    <t xml:space="preserve">Wie </t>
  </si>
  <si>
    <t xml:space="preserve"> Transport </t>
  </si>
  <si>
    <t xml:space="preserve"> Ringeln </t>
  </si>
  <si>
    <t xml:space="preserve"> Liegenlassen in Rinde</t>
  </si>
  <si>
    <t xml:space="preserve"> Liegenlassen ohne Rinde</t>
  </si>
  <si>
    <t xml:space="preserve"> 10. Beobachtungsprotokoll</t>
  </si>
  <si>
    <t>Daten/Zeitraum</t>
  </si>
  <si>
    <t>Art des Ereignisses</t>
  </si>
  <si>
    <t>Verweis auf Dokumente</t>
  </si>
  <si>
    <t>NaiS / Formular 5</t>
  </si>
  <si>
    <t xml:space="preserve"> Wirkungsanalyse</t>
  </si>
  <si>
    <t>Weiserfläche Nr.:</t>
  </si>
  <si>
    <t xml:space="preserve">Bestandes- und 
Einzelbaummerkmale 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</si>
  <si>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</si>
  <si>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</si>
  <si>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</si>
  <si>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</si>
  <si>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</si>
  <si>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</si>
  <si>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</si>
  <si>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</si>
  <si>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</si>
  <si>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</si>
  <si>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</si>
  <si>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</si>
  <si>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</si>
  <si>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r>
      <t xml:space="preserve"> Grund für Weiserfläche: </t>
    </r>
    <r>
      <rPr>
        <sz val="9"/>
        <rFont val="Arial"/>
        <family val="2"/>
      </rPr>
      <t>(Geltungsbereich u. Fragestellung)</t>
    </r>
  </si>
  <si>
    <r>
      <t xml:space="preserve"> Bestandesbild: </t>
    </r>
    <r>
      <rPr>
        <sz val="9"/>
        <rFont val="Arial"/>
        <family val="2"/>
      </rPr>
      <t>(Profilskizze, Kurzbeschrieb)</t>
    </r>
  </si>
  <si>
    <r>
      <t>NaiS / Formular 2 (Rückseite)</t>
    </r>
    <r>
      <rPr>
        <sz val="10"/>
        <rFont val="Arial"/>
      </rPr>
      <t xml:space="preserve">              </t>
    </r>
  </si>
  <si>
    <r>
      <t xml:space="preserve">Deckung in </t>
    </r>
    <r>
      <rPr>
        <b/>
        <sz val="10"/>
        <rFont val="Palatino Linotype"/>
        <family val="1"/>
      </rPr>
      <t>⅟₁₀</t>
    </r>
  </si>
  <si>
    <r>
      <t>Anzeichnungsprotokoll beigelegt</t>
    </r>
    <r>
      <rPr>
        <sz val="10"/>
        <rFont val="Arial"/>
        <family val="2"/>
      </rPr>
      <t xml:space="preserve">          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</si>
  <si>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</si>
  <si>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</si>
  <si>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horizontal</t>
    </r>
  </si>
  <si>
    <r>
      <t xml:space="preserve">● </t>
    </r>
    <r>
      <rPr>
        <b/>
        <sz val="10"/>
        <rFont val="Arial"/>
        <family val="2"/>
      </rPr>
      <t>Stabilitätsträger</t>
    </r>
  </si>
  <si>
    <r>
      <t xml:space="preserve">● </t>
    </r>
    <r>
      <rPr>
        <b/>
        <sz val="10"/>
        <rFont val="Arial"/>
        <family val="2"/>
      </rPr>
      <t>Verjüngung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</si>
  <si>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</si>
  <si>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</si>
  <si>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</si>
  <si>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</si>
  <si>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</si>
  <si>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</si>
  <si>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</si>
  <si>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</si>
  <si>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</si>
  <si>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</si>
  <si>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</si>
  <si>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</si>
  <si>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</si>
  <si>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</si>
  <si>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</si>
  <si>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</si>
  <si>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</si>
  <si>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</si>
  <si>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</si>
  <si>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</si>
  <si>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</si>
  <si>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</si>
  <si>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</si>
  <si>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</si>
  <si>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</si>
  <si>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</si>
  <si>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</si>
  <si>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</si>
  <si>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</si>
  <si>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</si>
  <si>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</si>
  <si>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</si>
  <si>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</si>
  <si>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</si>
  <si>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</si>
  <si>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</si>
  <si>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</si>
  <si>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</si>
  <si>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</si>
  <si>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</si>
  <si>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</si>
  <si>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</si>
  <si>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</si>
  <si>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</si>
  <si>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 xml:space="preserve">   NaiS- Formular 2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</si>
  <si>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</si>
  <si>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</si>
  <si>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</si>
  <si>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</si>
  <si>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</si>
  <si>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</si>
  <si>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</si>
  <si>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</si>
  <si>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</si>
  <si>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</si>
  <si>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</si>
  <si>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</si>
  <si>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Jahresprotokoll</t>
  </si>
  <si>
    <t>Pro ha mind. 1 Trupp (2 - 5 a, durchschnittlich alle 100 m) oder
Deckungsgrad mind. 3 %
Mischung zielgerecht</t>
  </si>
  <si>
    <t>In Lücken auf Mineralerde vor- handen</t>
  </si>
  <si>
    <t xml:space="preserve">  Pflege Niederwald</t>
  </si>
  <si>
    <t xml:space="preserve"> sehr schlecht  minimal     ideal </t>
  </si>
  <si>
    <t>spätestens: ………………</t>
  </si>
  <si>
    <t>Beurteilung wenn keine Massnahmen ausgeführt werden.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</si>
  <si>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</si>
  <si>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</si>
  <si>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</si>
  <si>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</si>
  <si>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</si>
  <si>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</si>
  <si>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</si>
  <si>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</si>
  <si>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</si>
  <si>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</si>
  <si>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</si>
  <si>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</si>
  <si>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</si>
  <si>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</si>
  <si>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</si>
  <si>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</si>
  <si>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</si>
  <si>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</si>
  <si>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</si>
  <si>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 xml:space="preserve">  4. Handlungsbedarf </t>
  </si>
  <si>
    <t xml:space="preserve">  6. Entwicklungsstufe 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</si>
  <si>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</si>
  <si>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</si>
  <si>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</si>
  <si>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</si>
  <si>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</si>
  <si>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</si>
  <si>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</si>
  <si>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</si>
  <si>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</si>
  <si>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</si>
  <si>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</si>
  <si>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</si>
  <si>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</si>
  <si>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</si>
  <si>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</si>
  <si>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</si>
  <si>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</si>
  <si>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</si>
  <si>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</si>
  <si>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</si>
  <si>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</si>
  <si>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</si>
  <si>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</si>
  <si>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</si>
  <si>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 xml:space="preserve">   Herleitung Handlungsbedarf      </t>
  </si>
  <si>
    <t xml:space="preserve">Ort: </t>
  </si>
  <si>
    <t>Datum:</t>
  </si>
  <si>
    <t>Revierförster:</t>
  </si>
  <si>
    <t xml:space="preserve">3. Zustand, Entwicklungstendenz und Massnahmen </t>
  </si>
  <si>
    <t xml:space="preserve">Bestandes- und Einzelbaummerkmale </t>
  </si>
  <si>
    <t>Zustand heute</t>
  </si>
  <si>
    <t>in 50 Jahren</t>
  </si>
  <si>
    <t>wirksame Massnahmen</t>
  </si>
  <si>
    <t xml:space="preserve">verhältnis-                      mässig </t>
  </si>
  <si>
    <t>Entwicklung in 10</t>
  </si>
  <si>
    <t>Laubbäume  70 - 100 %
Bu  30 - 100 %
Fi   0 -  10 %</t>
  </si>
  <si>
    <t xml:space="preserve">    -  Art und Grad</t>
  </si>
  <si>
    <t xml:space="preserve">      - BHD Streuung </t>
  </si>
  <si>
    <t xml:space="preserve">     - Deckungsgrad</t>
  </si>
  <si>
    <t xml:space="preserve">     - Stammzahl</t>
  </si>
  <si>
    <t xml:space="preserve">     - Lückenbreite</t>
  </si>
  <si>
    <t xml:space="preserve">    - Kronenentwicklung</t>
  </si>
  <si>
    <t xml:space="preserve">    - Schlankheitsgrad</t>
  </si>
  <si>
    <t xml:space="preserve">    - Zieldurchmesser</t>
  </si>
  <si>
    <t xml:space="preserve">      - Keimbett </t>
  </si>
  <si>
    <t xml:space="preserve">     - Anwuchs </t>
  </si>
  <si>
    <t>(10 bis 40 cm Höhe)</t>
  </si>
  <si>
    <t xml:space="preserve">     - Aufwuchs</t>
  </si>
  <si>
    <t>(bis und mit Dickung,
40 cm Höhe bis 12 cm BHD)</t>
  </si>
  <si>
    <t xml:space="preserve">   ja</t>
  </si>
  <si>
    <t xml:space="preserve">  nein</t>
  </si>
  <si>
    <t>mittel</t>
  </si>
  <si>
    <t>gross</t>
  </si>
  <si>
    <t xml:space="preserve">  Austrichtern</t>
  </si>
  <si>
    <t xml:space="preserve">  Stangenholzpflege</t>
  </si>
  <si>
    <t xml:space="preserve">  Holzerei</t>
  </si>
  <si>
    <t xml:space="preserve">  Jungwuchspflege</t>
  </si>
  <si>
    <t xml:space="preserve">  Pflege stufiger Bestände</t>
  </si>
  <si>
    <t xml:space="preserve">  Holzerei ohne Verwertung</t>
  </si>
  <si>
    <t xml:space="preserve">  Dickungspflege</t>
  </si>
  <si>
    <t xml:space="preserve">  Rottenpflege</t>
  </si>
  <si>
    <t xml:space="preserve">  Holzerei mit angeordneter Bringung</t>
  </si>
  <si>
    <t xml:space="preserve">  Pflanzung</t>
  </si>
  <si>
    <r>
      <t xml:space="preserve"> </t>
    </r>
    <r>
      <rPr>
        <b/>
        <sz val="10"/>
        <rFont val="Arial"/>
        <family val="2"/>
      </rPr>
      <t xml:space="preserve">Mischung </t>
    </r>
  </si>
  <si>
    <r>
      <t></t>
    </r>
    <r>
      <rPr>
        <b/>
        <sz val="6"/>
        <rFont val="Wingdings"/>
        <charset val="2"/>
      </rPr>
      <t xml:space="preserve">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 xml:space="preserve">, </t>
    </r>
    <r>
      <rPr>
        <sz val="8"/>
        <rFont val="Arial"/>
        <family val="2"/>
      </rPr>
      <t xml:space="preserve">vertikal </t>
    </r>
  </si>
  <si>
    <r>
      <t xml:space="preserve">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horizontal </t>
    </r>
  </si>
  <si>
    <r>
      <t xml:space="preserve"> </t>
    </r>
    <r>
      <rPr>
        <b/>
        <sz val="10"/>
        <rFont val="Arial"/>
        <family val="2"/>
      </rPr>
      <t>Stabilitätsträger</t>
    </r>
  </si>
  <si>
    <r>
      <t xml:space="preserve"> </t>
    </r>
    <r>
      <rPr>
        <b/>
        <sz val="10"/>
        <rFont val="Arial"/>
        <family val="2"/>
      </rPr>
      <t xml:space="preserve">Verjüngung </t>
    </r>
  </si>
  <si>
    <r>
      <t></t>
    </r>
    <r>
      <rPr>
        <b/>
        <sz val="10"/>
        <rFont val="Wingdings"/>
        <charset val="2"/>
      </rPr>
      <t xml:space="preserve"> </t>
    </r>
    <r>
      <rPr>
        <b/>
        <sz val="10"/>
        <rFont val="Arial"/>
        <family val="2"/>
      </rPr>
      <t xml:space="preserve">Verjüngung </t>
    </r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</si>
  <si>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</si>
  <si>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</si>
  <si>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</si>
  <si>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</si>
  <si>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</si>
  <si>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</si>
  <si>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</si>
  <si>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</si>
  <si>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</si>
  <si>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</si>
  <si>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</si>
  <si>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</si>
  <si>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</si>
  <si>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</si>
  <si>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</si>
  <si>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Wilerwald, Erstfeld</t>
  </si>
  <si>
    <t>692'900 / 184'050</t>
  </si>
  <si>
    <t>Schutz vor Steinschlag (Transitgebiet)</t>
  </si>
  <si>
    <t>Waldmeister Buchenwald mit Schutfunktion gegen Steinschlag</t>
  </si>
  <si>
    <t>Bu: 70 - 80%
Fi: 20%
Ta, Fö, Ki: &lt; 5%</t>
  </si>
  <si>
    <t>bei Anzeichnung Mischung im Auge behalten</t>
  </si>
  <si>
    <t>einschichtig
Bu: zeimlich gleichaltrig</t>
  </si>
  <si>
    <t>zurückhaltender Eingriff</t>
  </si>
  <si>
    <t>DG: 0.8 - 1.0
im Zentrum Lücke ca. 30m lang
525 Bäume mit BHD &gt; 16cm</t>
  </si>
  <si>
    <t>Kronen häufig einseitig
vereinzelt starke Hänger</t>
  </si>
  <si>
    <t>starke Hänger entfernen</t>
  </si>
  <si>
    <t>vereinzelt Bu, Ta, sehr wenig Fi-Keimlinge, Ki Wurzelbrut (wenig Keimlinge)
keine Vegetationskonurrenz</t>
  </si>
  <si>
    <t>fast kein Anwuchs</t>
  </si>
  <si>
    <t>auflichten</t>
  </si>
  <si>
    <t>min. 10 Bu pr Are</t>
  </si>
  <si>
    <t>ca. 50 Ta pro ha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</si>
  <si>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</si>
  <si>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</si>
  <si>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</si>
  <si>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</si>
  <si>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</si>
  <si>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</si>
  <si>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</si>
  <si>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</si>
  <si>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</si>
  <si>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</si>
  <si>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</si>
  <si>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</si>
  <si>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</si>
  <si>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</si>
  <si>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</si>
  <si>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</si>
  <si>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</si>
  <si>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</si>
  <si>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</si>
  <si>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</si>
  <si>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</si>
  <si>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</si>
  <si>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</si>
  <si>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</si>
  <si>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</si>
  <si>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</si>
  <si>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</si>
  <si>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</si>
  <si>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</si>
  <si>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 xml:space="preserve">   </t>
  </si>
  <si>
    <t>klein</t>
  </si>
  <si>
    <t xml:space="preserve">  Ringeln</t>
  </si>
  <si>
    <t xml:space="preserve">  Stumpen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</si>
  <si>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</si>
  <si>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</si>
  <si>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</si>
  <si>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</si>
  <si>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</si>
  <si>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</si>
  <si>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</si>
  <si>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</si>
  <si>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</si>
  <si>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</si>
  <si>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</si>
  <si>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</si>
  <si>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</si>
  <si>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</si>
  <si>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</si>
  <si>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</si>
  <si>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</si>
  <si>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</si>
  <si>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</si>
  <si>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</si>
  <si>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</si>
  <si>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</si>
  <si>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</si>
  <si>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</si>
  <si>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</si>
  <si>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</si>
  <si>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</si>
  <si>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</si>
  <si>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</si>
  <si>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</si>
  <si>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</si>
  <si>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</si>
  <si>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</si>
  <si>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r>
      <t xml:space="preserve">Minimalprofil 
</t>
    </r>
    <r>
      <rPr>
        <sz val="8"/>
        <color indexed="10"/>
        <rFont val="Arial"/>
        <family val="2"/>
      </rPr>
      <t>(inkl. Naturgefahren)</t>
    </r>
    <r>
      <rPr>
        <sz val="8"/>
        <rFont val="Arial"/>
        <family val="2"/>
      </rPr>
      <t xml:space="preserve">
</t>
    </r>
  </si>
  <si>
    <t>Wirkungsanalyse</t>
  </si>
  <si>
    <t>Wurden die Etappenziele erreicht?</t>
  </si>
  <si>
    <t>ja/
nein</t>
  </si>
  <si>
    <t xml:space="preserve">  - Was hat sich verändert?
  - Was sind die Ursachen?
  - Waren die Massnahmen
    wirksam</t>
  </si>
  <si>
    <t>Zustand 1
2009</t>
  </si>
  <si>
    <t>Etappenziele
2009 (für in 10 Jahren)</t>
  </si>
  <si>
    <t>Zustand 2 
2021</t>
  </si>
  <si>
    <t>Bu: 75%
Fi: 20%
Ta, Fö, Ki: 5%</t>
  </si>
  <si>
    <t>einschichtig (+Dickung im Bereich Leitung)
Ta weiterhin unterdrückt in Unter-schicht
Bu einzeln erst in Anwuchs</t>
  </si>
  <si>
    <t>Insgesamt leichte Verschiebung zu Bu
Bei Holzernte wurde mehr Bu genutzt
Zwangsnutzungen waren mehr Fi</t>
  </si>
  <si>
    <t>Ziel nicht erreichbar in 10 Jahren
Veränderung nur im Leitungsbereich
Ursachen Licht und Wild
Zu dunkel und zu wenig Zeit</t>
  </si>
  <si>
    <t>Stammzahl leicht reduziert
Ursachen: Massnahmen und Zwangsnutzungen</t>
  </si>
  <si>
    <r>
      <t xml:space="preserve">Kronenform war </t>
    </r>
    <r>
      <rPr>
        <sz val="8"/>
        <rFont val="Calibri"/>
        <family val="2"/>
      </rPr>
      <t>±</t>
    </r>
    <r>
      <rPr>
        <sz val="8"/>
        <rFont val="Arial"/>
        <family val="2"/>
      </rPr>
      <t xml:space="preserve"> gegeben</t>
    </r>
  </si>
  <si>
    <t>keine grossen Veränderungen
etwas mehr Brombeeren</t>
  </si>
  <si>
    <t>zu wenig Licht
Bodenbewegung
Wild</t>
  </si>
  <si>
    <t>Da Bu im Anwuchs fehlte, war Ziel nicht realistisch</t>
  </si>
  <si>
    <t>DG 0.8
&gt; 400 Bäume pro ha
keine grossen Lücken
2 liegengelassene Trämel</t>
  </si>
  <si>
    <t>Krone einseitig
wenig Hänger
Kronenlänge &lt; 1/3</t>
  </si>
  <si>
    <t>Bearbeiter: André Herger / Pius Kläger</t>
  </si>
  <si>
    <t>wenige Keimlinge von Bu, Fi, Ta
kleine Lücke mit Brombeere
Vegetationskonkurrenz &lt;&lt; 1/3</t>
  </si>
  <si>
    <t>Bu: 5 pro ar
Fi: einzeln
Ah: einzeln
Fö: sehr wenig</t>
  </si>
  <si>
    <t>Ta: ähnlich wie vor 10 Jahren (entwicklungsfähig?)
Bu: nur am Rande (Licht von Leitungsschneise)
20 Nussbaum, 1 Bah</t>
  </si>
  <si>
    <t xml:space="preserve">Bemerkungen: </t>
  </si>
  <si>
    <t>- Zieldurchmesser angepasst
- Wirksamer Mindestdurchmesser bis
  20 cm BHD</t>
  </si>
  <si>
    <t>- Mind. 400 Bäume/ha mit BHD &gt; 12 cm
- Stockausschlage
- Bei Öffnungen in der Falllinie Stammabstand
  &lt; 20 m
- Liegendes Holz und hohe Stöcke; als
  Ergänzung zu stehenden Bäumen, falls
  keine Sturzgefahr</t>
  </si>
  <si>
    <t>Mind. Die Hälfte der Kronen gleichmässig geformt
Lotrechte Stämme mit guter Verankerung, nur vereinzelt starke Hänger</t>
  </si>
  <si>
    <t>Fläche mit starker Vegetationskonkurrenz
&lt; 1/3</t>
  </si>
  <si>
    <t>Bei Deckungsgrad &lt; 0.8 mind. 10 Buchen pro Are (durchschnittlich alle 3 m) vorhanden</t>
  </si>
  <si>
    <t>Ta bleibt im gleichen Ausmass vorhanden (ca. 10 Ta/ha)
Auf 2/3 der Fläche Bu-Aufwuchs</t>
  </si>
  <si>
    <t>2009 geplanter Schlag ausgeführt; 2017 16.9 m3 Seillinienschneise; plus wenig Zwangsnutzung
10 Jahre kein Eingriff, dann ev. Stabilitätsdurchforstung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</si>
</sst>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1" formatCode="#,##0.0"/>
    <numFmt numFmtId="205" formatCode="dd/\ mmmm\ yyyy"/>
  </numFmts>
  <fonts count="54">
    <font>
      <sz val="11"/>
      <name val="Arial"/>
    </font>
    <font>
      <sz val="11"/>
      <name val="Arial"/>
    </font>
    <font>
      <sz val="11"/>
      <name val="Arial"/>
      <family val="2"/>
    </font>
    <font>
      <sz val="8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 (W1)"/>
      <family val="2"/>
    </font>
    <font>
      <sz val="12"/>
      <name val="Arial"/>
      <family val="2"/>
    </font>
    <font>
      <b/>
      <sz val="12"/>
      <name val="Arial (W1)"/>
      <family val="2"/>
    </font>
    <font>
      <sz val="11"/>
      <name val="Arial (W1)"/>
      <family val="2"/>
    </font>
    <font>
      <b/>
      <sz val="11"/>
      <name val="Arial (W1)"/>
      <family val="2"/>
    </font>
    <font>
      <sz val="10"/>
      <name val="Arial (W1)"/>
      <family val="2"/>
    </font>
    <font>
      <sz val="11"/>
      <color indexed="10"/>
      <name val="Arial"/>
    </font>
    <font>
      <sz val="8"/>
      <color indexed="10"/>
      <name val="Arial (W1)"/>
      <family val="2"/>
    </font>
    <font>
      <sz val="8"/>
      <color indexed="10"/>
      <name val="Arial"/>
    </font>
    <font>
      <sz val="8"/>
      <name val="Arial (W1)"/>
    </font>
    <font>
      <sz val="9"/>
      <name val="Arial"/>
      <family val="2"/>
    </font>
    <font>
      <b/>
      <sz val="10"/>
      <name val="Wingdings"/>
      <charset val="2"/>
    </font>
    <font>
      <b/>
      <sz val="6"/>
      <name val="Wingdings"/>
      <charset val="2"/>
    </font>
    <font>
      <b/>
      <sz val="9"/>
      <name val="Arial"/>
      <family val="2"/>
    </font>
    <font>
      <b/>
      <sz val="8"/>
      <name val="Wingdings"/>
      <charset val="2"/>
    </font>
    <font>
      <i/>
      <sz val="8"/>
      <color indexed="10"/>
      <name val="Arial"/>
      <family val="2"/>
    </font>
    <font>
      <b/>
      <sz val="9"/>
      <name val="Wingdings"/>
      <charset val="2"/>
    </font>
    <font>
      <sz val="7"/>
      <name val="Arial"/>
      <family val="2"/>
    </font>
    <font>
      <b/>
      <sz val="10"/>
      <name val="Arial (W1)"/>
      <family val="2"/>
    </font>
    <font>
      <sz val="9"/>
      <name val="Arial (W1)"/>
    </font>
    <font>
      <sz val="9"/>
      <name val="Arial"/>
    </font>
    <font>
      <sz val="8"/>
      <name val="Tahoma"/>
      <family val="2"/>
    </font>
    <font>
      <sz val="8"/>
      <name val="Arial (W1)"/>
      <family val="2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2"/>
      <name val="Arial (W1)"/>
      <family val="2"/>
    </font>
    <font>
      <b/>
      <u/>
      <sz val="11"/>
      <name val="Arial (W1)"/>
      <family val="2"/>
    </font>
    <font>
      <sz val="9"/>
      <name val="Arial (W1)"/>
      <family val="2"/>
    </font>
    <font>
      <b/>
      <sz val="11"/>
      <name val="Arial"/>
      <family val="2"/>
    </font>
    <font>
      <b/>
      <sz val="10"/>
      <name val="Arial"/>
    </font>
    <font>
      <b/>
      <sz val="10"/>
      <name val="Palatino Linotype"/>
      <family val="1"/>
    </font>
    <font>
      <sz val="9.1999999999999993"/>
      <name val="Arial"/>
      <family val="2"/>
    </font>
    <font>
      <sz val="9.5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8"/>
      <name val="Calibri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84"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wrapText="1"/>
    </xf>
    <xf numFmtId="0" fontId="34" fillId="0" borderId="0" xfId="0" applyFont="1" applyAlignment="1">
      <alignment vertical="top" wrapText="1"/>
    </xf>
    <xf numFmtId="0" fontId="16" fillId="0" borderId="0" xfId="0" applyFont="1"/>
    <xf numFmtId="0" fontId="33" fillId="0" borderId="0" xfId="0" applyFont="1"/>
    <xf numFmtId="0" fontId="33" fillId="0" borderId="0" xfId="0" quotePrefix="1" applyFont="1" applyAlignment="1">
      <alignment wrapText="1"/>
    </xf>
    <xf numFmtId="0" fontId="33" fillId="0" borderId="0" xfId="0" applyFont="1" applyFill="1" applyBorder="1" applyAlignment="1">
      <alignment wrapText="1"/>
    </xf>
    <xf numFmtId="0" fontId="33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0" fillId="0" borderId="4" xfId="0" applyBorder="1" applyProtection="1"/>
    <xf numFmtId="0" fontId="4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2" fillId="0" borderId="6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Protection="1"/>
    <xf numFmtId="0" fontId="16" fillId="2" borderId="7" xfId="0" applyFont="1" applyFill="1" applyBorder="1" applyAlignment="1" applyProtection="1"/>
    <xf numFmtId="0" fontId="16" fillId="3" borderId="8" xfId="0" applyFont="1" applyFill="1" applyBorder="1" applyAlignment="1" applyProtection="1"/>
    <xf numFmtId="0" fontId="9" fillId="0" borderId="0" xfId="0" applyFont="1" applyBorder="1" applyAlignment="1" applyProtection="1">
      <alignment horizontal="center"/>
    </xf>
    <xf numFmtId="0" fontId="16" fillId="0" borderId="9" xfId="0" applyFont="1" applyFill="1" applyBorder="1" applyAlignment="1" applyProtection="1"/>
    <xf numFmtId="0" fontId="0" fillId="2" borderId="10" xfId="0" applyFill="1" applyBorder="1" applyAlignment="1" applyProtection="1"/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/>
    </xf>
    <xf numFmtId="0" fontId="0" fillId="0" borderId="6" xfId="0" applyBorder="1" applyAlignment="1" applyProtection="1"/>
    <xf numFmtId="0" fontId="0" fillId="3" borderId="10" xfId="0" applyFill="1" applyBorder="1" applyAlignment="1" applyProtection="1"/>
    <xf numFmtId="0" fontId="0" fillId="3" borderId="11" xfId="0" applyFill="1" applyBorder="1" applyAlignment="1" applyProtection="1"/>
    <xf numFmtId="0" fontId="0" fillId="2" borderId="12" xfId="0" applyFill="1" applyBorder="1" applyAlignment="1" applyProtection="1"/>
    <xf numFmtId="0" fontId="0" fillId="3" borderId="13" xfId="0" applyFill="1" applyBorder="1" applyAlignment="1" applyProtection="1"/>
    <xf numFmtId="0" fontId="8" fillId="0" borderId="0" xfId="0" quotePrefix="1" applyFont="1" applyBorder="1" applyAlignment="1" applyProtection="1">
      <alignment horizontal="left" vertical="top"/>
    </xf>
    <xf numFmtId="0" fontId="0" fillId="0" borderId="14" xfId="0" applyBorder="1" applyAlignment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centerContinuous"/>
    </xf>
    <xf numFmtId="0" fontId="9" fillId="0" borderId="1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center" vertical="center"/>
    </xf>
    <xf numFmtId="0" fontId="13" fillId="0" borderId="17" xfId="0" applyFont="1" applyBorder="1" applyProtection="1"/>
    <xf numFmtId="0" fontId="13" fillId="0" borderId="18" xfId="0" applyFont="1" applyBorder="1" applyProtection="1"/>
    <xf numFmtId="0" fontId="15" fillId="0" borderId="18" xfId="0" applyFont="1" applyBorder="1" applyProtection="1"/>
    <xf numFmtId="0" fontId="15" fillId="0" borderId="19" xfId="0" applyFont="1" applyBorder="1" applyProtection="1"/>
    <xf numFmtId="0" fontId="2" fillId="0" borderId="20" xfId="0" applyFont="1" applyBorder="1" applyAlignment="1" applyProtection="1"/>
    <xf numFmtId="0" fontId="0" fillId="0" borderId="14" xfId="0" applyBorder="1" applyProtection="1"/>
    <xf numFmtId="0" fontId="4" fillId="0" borderId="2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28" fillId="0" borderId="6" xfId="0" applyFont="1" applyFill="1" applyBorder="1" applyAlignment="1" applyProtection="1">
      <alignment horizontal="left" vertical="center"/>
    </xf>
    <xf numFmtId="0" fontId="41" fillId="0" borderId="18" xfId="1" applyFont="1" applyBorder="1" applyAlignment="1"/>
    <xf numFmtId="0" fontId="6" fillId="0" borderId="18" xfId="1" applyBorder="1" applyAlignment="1"/>
    <xf numFmtId="0" fontId="20" fillId="0" borderId="0" xfId="1" applyFont="1" applyBorder="1" applyAlignment="1"/>
    <xf numFmtId="0" fontId="6" fillId="0" borderId="0" xfId="1" applyAlignment="1"/>
    <xf numFmtId="0" fontId="20" fillId="0" borderId="22" xfId="1" applyFont="1" applyBorder="1" applyAlignment="1">
      <alignment vertical="center"/>
    </xf>
    <xf numFmtId="0" fontId="20" fillId="0" borderId="20" xfId="1" applyFont="1" applyBorder="1" applyAlignment="1" applyProtection="1">
      <alignment vertical="center"/>
      <protection locked="0"/>
    </xf>
    <xf numFmtId="0" fontId="20" fillId="0" borderId="23" xfId="1" applyFont="1" applyBorder="1" applyAlignment="1" applyProtection="1">
      <alignment vertical="center"/>
      <protection locked="0"/>
    </xf>
    <xf numFmtId="0" fontId="20" fillId="0" borderId="20" xfId="1" applyNumberFormat="1" applyFont="1" applyBorder="1" applyAlignment="1" applyProtection="1">
      <alignment horizontal="left" vertical="center"/>
      <protection locked="0"/>
    </xf>
    <xf numFmtId="14" fontId="8" fillId="0" borderId="23" xfId="1" applyNumberFormat="1" applyFont="1" applyBorder="1" applyAlignment="1" applyProtection="1">
      <alignment vertical="center"/>
      <protection locked="0"/>
    </xf>
    <xf numFmtId="0" fontId="6" fillId="0" borderId="20" xfId="1" applyBorder="1" applyAlignment="1" applyProtection="1">
      <alignment vertical="center"/>
      <protection locked="0"/>
    </xf>
    <xf numFmtId="0" fontId="6" fillId="0" borderId="3" xfId="1" applyBorder="1" applyAlignment="1" applyProtection="1">
      <alignment vertical="center"/>
      <protection locked="0"/>
    </xf>
    <xf numFmtId="14" fontId="20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24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vertical="center"/>
    </xf>
    <xf numFmtId="0" fontId="6" fillId="0" borderId="0" xfId="1" applyBorder="1" applyAlignment="1"/>
    <xf numFmtId="0" fontId="41" fillId="0" borderId="25" xfId="1" applyFont="1" applyBorder="1" applyAlignment="1"/>
    <xf numFmtId="0" fontId="41" fillId="0" borderId="1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0" xfId="1" applyAlignment="1">
      <alignment vertical="center"/>
    </xf>
    <xf numFmtId="0" fontId="41" fillId="0" borderId="26" xfId="1" applyFont="1" applyBorder="1" applyProtection="1"/>
    <xf numFmtId="0" fontId="41" fillId="0" borderId="27" xfId="1" applyFont="1" applyBorder="1" applyProtection="1"/>
    <xf numFmtId="0" fontId="41" fillId="0" borderId="27" xfId="1" applyFont="1" applyBorder="1" applyAlignment="1" applyProtection="1"/>
    <xf numFmtId="0" fontId="41" fillId="0" borderId="28" xfId="1" applyFont="1" applyBorder="1" applyAlignment="1" applyProtection="1"/>
    <xf numFmtId="0" fontId="7" fillId="0" borderId="29" xfId="1" applyNumberFormat="1" applyFont="1" applyBorder="1" applyAlignment="1" applyProtection="1">
      <alignment horizontal="left" vertical="center"/>
    </xf>
    <xf numFmtId="0" fontId="6" fillId="0" borderId="0" xfId="1" applyBorder="1" applyAlignment="1" applyProtection="1"/>
    <xf numFmtId="0" fontId="6" fillId="0" borderId="0" xfId="1" applyBorder="1" applyProtection="1"/>
    <xf numFmtId="0" fontId="6" fillId="0" borderId="0" xfId="1" applyProtection="1"/>
    <xf numFmtId="0" fontId="41" fillId="0" borderId="30" xfId="1" applyFont="1" applyBorder="1" applyProtection="1"/>
    <xf numFmtId="0" fontId="41" fillId="0" borderId="31" xfId="1" applyFont="1" applyBorder="1" applyProtection="1"/>
    <xf numFmtId="0" fontId="41" fillId="0" borderId="31" xfId="1" applyFont="1" applyBorder="1" applyAlignment="1" applyProtection="1">
      <alignment horizontal="left"/>
    </xf>
    <xf numFmtId="0" fontId="41" fillId="0" borderId="31" xfId="1" applyFont="1" applyBorder="1" applyAlignment="1" applyProtection="1">
      <alignment horizontal="center"/>
    </xf>
    <xf numFmtId="14" fontId="8" fillId="0" borderId="32" xfId="1" applyNumberFormat="1" applyFont="1" applyBorder="1" applyAlignment="1" applyProtection="1">
      <alignment horizontal="left" vertical="center"/>
    </xf>
    <xf numFmtId="0" fontId="41" fillId="0" borderId="33" xfId="1" applyFont="1" applyBorder="1" applyAlignment="1" applyProtection="1">
      <alignment vertical="center"/>
    </xf>
    <xf numFmtId="0" fontId="41" fillId="0" borderId="34" xfId="1" applyFont="1" applyBorder="1" applyAlignment="1" applyProtection="1">
      <alignment horizontal="left" vertical="center"/>
    </xf>
    <xf numFmtId="0" fontId="41" fillId="0" borderId="34" xfId="1" applyFont="1" applyBorder="1" applyAlignment="1" applyProtection="1">
      <alignment vertical="center"/>
    </xf>
    <xf numFmtId="0" fontId="23" fillId="0" borderId="35" xfId="1" applyFont="1" applyBorder="1" applyAlignment="1" applyProtection="1">
      <alignment horizontal="left" vertical="center"/>
    </xf>
    <xf numFmtId="0" fontId="6" fillId="0" borderId="36" xfId="1" applyBorder="1" applyAlignment="1" applyProtection="1">
      <alignment horizontal="left" vertical="center"/>
    </xf>
    <xf numFmtId="0" fontId="20" fillId="0" borderId="37" xfId="1" applyFont="1" applyBorder="1" applyAlignment="1" applyProtection="1">
      <alignment horizontal="left" vertical="center"/>
      <protection locked="0"/>
    </xf>
    <xf numFmtId="0" fontId="6" fillId="0" borderId="0" xfId="1" applyAlignment="1" applyProtection="1"/>
    <xf numFmtId="0" fontId="20" fillId="0" borderId="38" xfId="1" applyFont="1" applyBorder="1" applyAlignment="1" applyProtection="1">
      <alignment horizontal="left" vertical="center"/>
      <protection locked="0"/>
    </xf>
    <xf numFmtId="0" fontId="20" fillId="0" borderId="39" xfId="1" applyFont="1" applyBorder="1" applyAlignment="1" applyProtection="1">
      <alignment horizontal="left" vertical="center"/>
      <protection locked="0"/>
    </xf>
    <xf numFmtId="0" fontId="41" fillId="0" borderId="0" xfId="1" applyFont="1" applyBorder="1" applyProtection="1"/>
    <xf numFmtId="0" fontId="8" fillId="0" borderId="0" xfId="1" applyFont="1" applyBorder="1" applyAlignment="1" applyProtection="1">
      <alignment horizontal="right"/>
    </xf>
    <xf numFmtId="0" fontId="20" fillId="0" borderId="22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horizontal="center" vertical="center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14" fontId="20" fillId="0" borderId="20" xfId="1" applyNumberFormat="1" applyFont="1" applyBorder="1" applyAlignment="1" applyProtection="1">
      <alignment vertical="center"/>
    </xf>
    <xf numFmtId="14" fontId="20" fillId="0" borderId="23" xfId="1" applyNumberFormat="1" applyFont="1" applyBorder="1" applyAlignment="1" applyProtection="1">
      <alignment vertical="center"/>
    </xf>
    <xf numFmtId="0" fontId="20" fillId="0" borderId="3" xfId="1" applyFont="1" applyBorder="1" applyAlignment="1" applyProtection="1">
      <alignment vertical="center"/>
    </xf>
    <xf numFmtId="0" fontId="41" fillId="0" borderId="25" xfId="1" applyFont="1" applyBorder="1" applyAlignment="1" applyProtection="1">
      <alignment horizontal="left" vertical="center"/>
    </xf>
    <xf numFmtId="0" fontId="41" fillId="0" borderId="25" xfId="1" applyFont="1" applyBorder="1" applyAlignment="1" applyProtection="1">
      <alignment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9" fillId="0" borderId="40" xfId="1" applyFont="1" applyBorder="1" applyAlignment="1" applyProtection="1">
      <alignment vertical="center"/>
    </xf>
    <xf numFmtId="0" fontId="6" fillId="0" borderId="41" xfId="1" applyBorder="1" applyProtection="1"/>
    <xf numFmtId="0" fontId="6" fillId="0" borderId="41" xfId="1" applyBorder="1" applyAlignment="1" applyProtection="1">
      <alignment vertical="center"/>
    </xf>
    <xf numFmtId="0" fontId="6" fillId="0" borderId="10" xfId="1" applyBorder="1" applyAlignment="1" applyProtection="1">
      <alignment vertical="center"/>
    </xf>
    <xf numFmtId="0" fontId="6" fillId="0" borderId="42" xfId="1" applyBorder="1" applyProtection="1"/>
    <xf numFmtId="0" fontId="9" fillId="0" borderId="43" xfId="1" applyFont="1" applyBorder="1" applyAlignment="1" applyProtection="1">
      <alignment vertical="center"/>
    </xf>
    <xf numFmtId="0" fontId="9" fillId="0" borderId="44" xfId="1" applyFont="1" applyBorder="1" applyAlignment="1" applyProtection="1">
      <alignment vertical="center"/>
    </xf>
    <xf numFmtId="0" fontId="7" fillId="0" borderId="6" xfId="1" applyFont="1" applyBorder="1" applyAlignment="1" applyProtection="1">
      <alignment horizontal="center" vertical="center" textRotation="90"/>
    </xf>
    <xf numFmtId="0" fontId="44" fillId="0" borderId="0" xfId="1" applyFont="1" applyBorder="1" applyAlignment="1" applyProtection="1">
      <alignment horizontal="left" vertical="center"/>
    </xf>
    <xf numFmtId="0" fontId="6" fillId="0" borderId="14" xfId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6" fillId="0" borderId="0" xfId="1" applyBorder="1" applyAlignment="1" applyProtection="1">
      <alignment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vertical="center"/>
    </xf>
    <xf numFmtId="0" fontId="45" fillId="0" borderId="6" xfId="1" applyFont="1" applyBorder="1" applyAlignment="1" applyProtection="1">
      <alignment vertical="center"/>
    </xf>
    <xf numFmtId="0" fontId="6" fillId="0" borderId="14" xfId="1" applyBorder="1" applyAlignment="1" applyProtection="1"/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6" fillId="0" borderId="6" xfId="1" applyBorder="1" applyAlignment="1" applyProtection="1"/>
    <xf numFmtId="0" fontId="6" fillId="0" borderId="6" xfId="1" applyBorder="1" applyAlignment="1" applyProtection="1">
      <alignment vertical="center"/>
    </xf>
    <xf numFmtId="0" fontId="6" fillId="0" borderId="6" xfId="1" applyBorder="1" applyAlignment="1" applyProtection="1">
      <alignment horizontal="left" vertical="center"/>
    </xf>
    <xf numFmtId="0" fontId="6" fillId="0" borderId="14" xfId="1" applyBorder="1" applyAlignment="1" applyProtection="1">
      <alignment horizontal="left" vertical="center"/>
    </xf>
    <xf numFmtId="0" fontId="9" fillId="0" borderId="6" xfId="1" applyFont="1" applyBorder="1" applyAlignment="1" applyProtection="1">
      <alignment vertical="center"/>
    </xf>
    <xf numFmtId="0" fontId="6" fillId="0" borderId="14" xfId="1" applyBorder="1" applyProtection="1"/>
    <xf numFmtId="0" fontId="41" fillId="0" borderId="6" xfId="1" applyFont="1" applyBorder="1" applyAlignment="1" applyProtection="1">
      <alignment vertical="center"/>
    </xf>
    <xf numFmtId="0" fontId="6" fillId="0" borderId="17" xfId="1" applyBorder="1" applyAlignment="1" applyProtection="1">
      <alignment vertical="center"/>
    </xf>
    <xf numFmtId="0" fontId="41" fillId="0" borderId="18" xfId="1" applyFont="1" applyBorder="1" applyAlignment="1" applyProtection="1">
      <alignment vertical="center"/>
    </xf>
    <xf numFmtId="0" fontId="6" fillId="0" borderId="0" xfId="1" applyAlignment="1" applyProtection="1">
      <alignment vertical="center"/>
    </xf>
    <xf numFmtId="0" fontId="41" fillId="0" borderId="18" xfId="1" applyFont="1" applyBorder="1" applyAlignment="1" applyProtection="1">
      <alignment horizontal="right" vertical="center"/>
    </xf>
    <xf numFmtId="0" fontId="8" fillId="0" borderId="18" xfId="1" applyFont="1" applyBorder="1" applyAlignment="1" applyProtection="1">
      <alignment horizontal="right" vertical="center"/>
    </xf>
    <xf numFmtId="0" fontId="20" fillId="0" borderId="23" xfId="1" applyFont="1" applyBorder="1" applyAlignment="1" applyProtection="1">
      <alignment vertical="center"/>
    </xf>
    <xf numFmtId="0" fontId="20" fillId="0" borderId="24" xfId="1" applyFont="1" applyBorder="1" applyAlignment="1" applyProtection="1">
      <alignment horizontal="center" vertical="center"/>
    </xf>
    <xf numFmtId="191" fontId="20" fillId="0" borderId="20" xfId="1" applyNumberFormat="1" applyFont="1" applyBorder="1" applyAlignment="1" applyProtection="1">
      <alignment horizontal="center" vertical="center"/>
    </xf>
    <xf numFmtId="14" fontId="20" fillId="0" borderId="20" xfId="1" applyNumberFormat="1" applyFont="1" applyBorder="1" applyAlignment="1" applyProtection="1">
      <alignment horizontal="left" vertical="center"/>
    </xf>
    <xf numFmtId="14" fontId="20" fillId="0" borderId="24" xfId="1" applyNumberFormat="1" applyFont="1" applyBorder="1" applyAlignment="1" applyProtection="1">
      <alignment vertical="center"/>
    </xf>
    <xf numFmtId="0" fontId="41" fillId="0" borderId="22" xfId="1" applyFont="1" applyBorder="1" applyAlignment="1" applyProtection="1">
      <alignment vertical="center"/>
    </xf>
    <xf numFmtId="0" fontId="41" fillId="0" borderId="20" xfId="1" applyFont="1" applyBorder="1" applyAlignment="1" applyProtection="1">
      <alignment vertical="center"/>
    </xf>
    <xf numFmtId="0" fontId="6" fillId="0" borderId="20" xfId="1" applyBorder="1" applyAlignment="1" applyProtection="1">
      <alignment horizontal="center" vertical="center"/>
    </xf>
    <xf numFmtId="0" fontId="6" fillId="0" borderId="22" xfId="1" applyBorder="1" applyAlignment="1" applyProtection="1">
      <alignment horizontal="left" vertical="center"/>
    </xf>
    <xf numFmtId="0" fontId="6" fillId="0" borderId="20" xfId="1" applyBorder="1" applyAlignment="1" applyProtection="1">
      <alignment horizontal="left" vertical="center"/>
    </xf>
    <xf numFmtId="0" fontId="8" fillId="0" borderId="45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20" fillId="0" borderId="46" xfId="1" applyFont="1" applyBorder="1" applyAlignment="1" applyProtection="1">
      <alignment horizontal="center" vertical="center"/>
      <protection locked="0"/>
    </xf>
    <xf numFmtId="4" fontId="20" fillId="0" borderId="47" xfId="1" applyNumberFormat="1" applyFont="1" applyBorder="1" applyAlignment="1" applyProtection="1">
      <alignment horizontal="center" vertical="center"/>
      <protection locked="0"/>
    </xf>
    <xf numFmtId="4" fontId="20" fillId="0" borderId="48" xfId="1" applyNumberFormat="1" applyFont="1" applyBorder="1" applyAlignment="1" applyProtection="1">
      <alignment horizontal="center" vertical="center"/>
      <protection locked="0"/>
    </xf>
    <xf numFmtId="0" fontId="20" fillId="0" borderId="49" xfId="1" applyFont="1" applyBorder="1" applyAlignment="1" applyProtection="1">
      <alignment horizontal="center" vertical="center"/>
      <protection locked="0"/>
    </xf>
    <xf numFmtId="4" fontId="20" fillId="0" borderId="49" xfId="1" applyNumberFormat="1" applyFont="1" applyBorder="1" applyAlignment="1" applyProtection="1">
      <alignment horizontal="center" vertical="center"/>
      <protection locked="0"/>
    </xf>
    <xf numFmtId="3" fontId="20" fillId="0" borderId="50" xfId="1" applyNumberFormat="1" applyFont="1" applyBorder="1" applyAlignment="1" applyProtection="1">
      <alignment horizontal="center" vertical="center"/>
    </xf>
    <xf numFmtId="0" fontId="20" fillId="0" borderId="51" xfId="1" applyFont="1" applyBorder="1" applyAlignment="1" applyProtection="1">
      <alignment horizontal="center" vertical="center"/>
      <protection locked="0"/>
    </xf>
    <xf numFmtId="4" fontId="20" fillId="0" borderId="51" xfId="1" applyNumberFormat="1" applyFont="1" applyBorder="1" applyAlignment="1" applyProtection="1">
      <alignment horizontal="center" vertical="center"/>
      <protection locked="0"/>
    </xf>
    <xf numFmtId="3" fontId="20" fillId="0" borderId="52" xfId="1" applyNumberFormat="1" applyFont="1" applyBorder="1" applyAlignment="1" applyProtection="1">
      <alignment horizontal="center" vertical="center"/>
    </xf>
    <xf numFmtId="0" fontId="9" fillId="0" borderId="45" xfId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vertical="center"/>
    </xf>
    <xf numFmtId="3" fontId="23" fillId="0" borderId="53" xfId="1" applyNumberFormat="1" applyFont="1" applyBorder="1" applyAlignment="1" applyProtection="1">
      <alignment horizontal="center" vertical="center"/>
    </xf>
    <xf numFmtId="0" fontId="41" fillId="0" borderId="15" xfId="1" applyFont="1" applyBorder="1" applyAlignment="1" applyProtection="1">
      <alignment vertical="center"/>
    </xf>
    <xf numFmtId="0" fontId="6" fillId="0" borderId="15" xfId="1" applyBorder="1" applyAlignment="1" applyProtection="1">
      <alignment horizontal="left" vertical="center" wrapText="1"/>
    </xf>
    <xf numFmtId="0" fontId="6" fillId="0" borderId="20" xfId="1" applyBorder="1" applyAlignment="1" applyProtection="1">
      <alignment vertical="center"/>
    </xf>
    <xf numFmtId="0" fontId="6" fillId="0" borderId="3" xfId="1" applyBorder="1" applyAlignment="1" applyProtection="1">
      <alignment vertical="center"/>
    </xf>
    <xf numFmtId="0" fontId="41" fillId="0" borderId="0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horizontal="center" vertical="center"/>
    </xf>
    <xf numFmtId="0" fontId="6" fillId="0" borderId="54" xfId="1" applyBorder="1" applyAlignment="1" applyProtection="1">
      <alignment horizontal="right" vertical="center"/>
    </xf>
    <xf numFmtId="0" fontId="41" fillId="0" borderId="22" xfId="1" applyFont="1" applyBorder="1" applyAlignment="1" applyProtection="1">
      <alignment horizontal="left" vertical="center"/>
    </xf>
    <xf numFmtId="0" fontId="6" fillId="0" borderId="55" xfId="1" applyBorder="1" applyAlignment="1" applyProtection="1">
      <alignment vertical="center"/>
    </xf>
    <xf numFmtId="0" fontId="6" fillId="0" borderId="56" xfId="1" applyBorder="1" applyAlignment="1" applyProtection="1">
      <alignment vertical="center"/>
    </xf>
    <xf numFmtId="0" fontId="20" fillId="0" borderId="56" xfId="1" applyFont="1" applyBorder="1" applyAlignment="1" applyProtection="1">
      <alignment horizontal="center" vertical="center"/>
      <protection locked="0"/>
    </xf>
    <xf numFmtId="0" fontId="6" fillId="0" borderId="57" xfId="1" applyBorder="1" applyAlignment="1" applyProtection="1">
      <alignment horizontal="left" vertical="center"/>
    </xf>
    <xf numFmtId="0" fontId="6" fillId="0" borderId="58" xfId="1" applyBorder="1" applyAlignment="1" applyProtection="1">
      <alignment horizontal="left" vertical="center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57" xfId="1" applyFont="1" applyBorder="1" applyAlignment="1" applyProtection="1">
      <alignment horizontal="center" vertical="center"/>
      <protection locked="0"/>
    </xf>
    <xf numFmtId="0" fontId="20" fillId="0" borderId="57" xfId="1" applyFont="1" applyBorder="1" applyAlignment="1" applyProtection="1">
      <alignment vertical="center"/>
      <protection locked="0"/>
    </xf>
    <xf numFmtId="0" fontId="6" fillId="0" borderId="59" xfId="1" applyBorder="1" applyAlignment="1" applyProtection="1">
      <alignment horizontal="left" vertical="center"/>
    </xf>
    <xf numFmtId="0" fontId="6" fillId="0" borderId="60" xfId="1" applyBorder="1" applyAlignment="1" applyProtection="1">
      <alignment horizontal="left" vertical="center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vertical="center"/>
      <protection locked="0"/>
    </xf>
    <xf numFmtId="0" fontId="41" fillId="0" borderId="17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vertical="center"/>
    </xf>
    <xf numFmtId="0" fontId="41" fillId="0" borderId="27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vertical="center"/>
    </xf>
    <xf numFmtId="0" fontId="2" fillId="0" borderId="41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horizontal="left" vertical="center"/>
    </xf>
    <xf numFmtId="0" fontId="41" fillId="0" borderId="61" xfId="1" applyFont="1" applyBorder="1" applyAlignment="1" applyProtection="1">
      <alignment vertical="center"/>
    </xf>
    <xf numFmtId="0" fontId="41" fillId="0" borderId="18" xfId="1" applyFont="1" applyBorder="1"/>
    <xf numFmtId="0" fontId="6" fillId="0" borderId="18" xfId="1" applyBorder="1"/>
    <xf numFmtId="0" fontId="6" fillId="0" borderId="0" xfId="1" applyBorder="1"/>
    <xf numFmtId="0" fontId="6" fillId="0" borderId="0" xfId="1"/>
    <xf numFmtId="0" fontId="6" fillId="0" borderId="22" xfId="1" applyBorder="1" applyAlignment="1"/>
    <xf numFmtId="0" fontId="6" fillId="0" borderId="20" xfId="1" applyBorder="1" applyAlignment="1"/>
    <xf numFmtId="0" fontId="9" fillId="0" borderId="23" xfId="1" applyFont="1" applyBorder="1" applyAlignment="1">
      <alignment vertical="center"/>
    </xf>
    <xf numFmtId="0" fontId="9" fillId="0" borderId="24" xfId="1" applyFont="1" applyBorder="1" applyAlignment="1">
      <alignment horizontal="left" vertical="center"/>
    </xf>
    <xf numFmtId="14" fontId="9" fillId="0" borderId="20" xfId="1" applyNumberFormat="1" applyFont="1" applyBorder="1" applyAlignment="1">
      <alignment horizontal="left" vertical="center"/>
    </xf>
    <xf numFmtId="0" fontId="9" fillId="0" borderId="22" xfId="1" applyFont="1" applyBorder="1" applyAlignment="1">
      <alignment vertical="center"/>
    </xf>
    <xf numFmtId="0" fontId="6" fillId="0" borderId="20" xfId="1" applyBorder="1" applyAlignment="1">
      <alignment horizontal="left"/>
    </xf>
    <xf numFmtId="0" fontId="6" fillId="0" borderId="20" xfId="1" applyBorder="1"/>
    <xf numFmtId="0" fontId="6" fillId="0" borderId="3" xfId="1" applyBorder="1" applyAlignment="1">
      <alignment horizontal="left"/>
    </xf>
    <xf numFmtId="0" fontId="8" fillId="0" borderId="5" xfId="1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7" fillId="0" borderId="21" xfId="1" applyFont="1" applyBorder="1" applyAlignment="1" applyProtection="1">
      <alignment vertical="center"/>
    </xf>
    <xf numFmtId="0" fontId="7" fillId="0" borderId="62" xfId="1" applyFont="1" applyBorder="1" applyAlignment="1" applyProtection="1">
      <alignment vertical="center"/>
    </xf>
    <xf numFmtId="0" fontId="8" fillId="0" borderId="62" xfId="1" applyFont="1" applyBorder="1" applyAlignment="1">
      <alignment horizontal="left" vertical="center"/>
    </xf>
    <xf numFmtId="0" fontId="8" fillId="0" borderId="62" xfId="1" applyFont="1" applyBorder="1" applyAlignment="1">
      <alignment horizontal="center" wrapText="1"/>
    </xf>
    <xf numFmtId="0" fontId="7" fillId="0" borderId="21" xfId="1" applyFont="1" applyBorder="1" applyAlignment="1"/>
    <xf numFmtId="0" fontId="9" fillId="0" borderId="62" xfId="1" applyFont="1" applyBorder="1" applyAlignment="1"/>
    <xf numFmtId="0" fontId="46" fillId="0" borderId="6" xfId="1" applyFont="1" applyBorder="1" applyAlignment="1" applyProtection="1">
      <alignment horizontal="left" vertical="center"/>
    </xf>
    <xf numFmtId="0" fontId="9" fillId="0" borderId="21" xfId="1" applyFont="1" applyBorder="1" applyAlignment="1"/>
    <xf numFmtId="0" fontId="8" fillId="0" borderId="62" xfId="1" applyFont="1" applyBorder="1" applyAlignment="1"/>
    <xf numFmtId="0" fontId="8" fillId="0" borderId="62" xfId="1" applyFont="1" applyBorder="1"/>
    <xf numFmtId="0" fontId="8" fillId="0" borderId="62" xfId="1" applyFont="1" applyBorder="1" applyAlignment="1">
      <alignment vertical="top"/>
    </xf>
    <xf numFmtId="0" fontId="23" fillId="0" borderId="62" xfId="1" applyFont="1" applyBorder="1" applyAlignment="1"/>
    <xf numFmtId="0" fontId="47" fillId="0" borderId="62" xfId="1" applyFont="1" applyBorder="1" applyAlignment="1">
      <alignment horizontal="left" vertical="center"/>
    </xf>
    <xf numFmtId="0" fontId="6" fillId="0" borderId="20" xfId="1" applyFont="1" applyBorder="1" applyAlignment="1" applyProtection="1">
      <alignment vertical="center"/>
      <protection locked="0"/>
    </xf>
    <xf numFmtId="0" fontId="20" fillId="0" borderId="55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vertical="center"/>
    </xf>
    <xf numFmtId="3" fontId="20" fillId="0" borderId="12" xfId="1" applyNumberFormat="1" applyFont="1" applyBorder="1" applyAlignment="1" applyProtection="1">
      <alignment horizontal="center" vertical="center"/>
    </xf>
    <xf numFmtId="0" fontId="20" fillId="0" borderId="63" xfId="1" applyFont="1" applyBorder="1" applyAlignment="1" applyProtection="1">
      <alignment horizontal="left" vertical="center"/>
      <protection locked="0"/>
    </xf>
    <xf numFmtId="0" fontId="20" fillId="4" borderId="57" xfId="1" applyFont="1" applyFill="1" applyBorder="1" applyAlignment="1" applyProtection="1">
      <alignment horizontal="left" vertical="center" indent="1"/>
      <protection locked="0"/>
    </xf>
    <xf numFmtId="0" fontId="20" fillId="4" borderId="58" xfId="1" applyFont="1" applyFill="1" applyBorder="1" applyAlignment="1" applyProtection="1">
      <alignment horizontal="left" vertical="center" indent="1"/>
      <protection locked="0"/>
    </xf>
    <xf numFmtId="0" fontId="6" fillId="4" borderId="0" xfId="2" applyFill="1" applyBorder="1"/>
    <xf numFmtId="0" fontId="6" fillId="0" borderId="0" xfId="2"/>
    <xf numFmtId="0" fontId="7" fillId="4" borderId="64" xfId="2" applyFont="1" applyFill="1" applyBorder="1"/>
    <xf numFmtId="0" fontId="6" fillId="4" borderId="31" xfId="2" applyFill="1" applyBorder="1"/>
    <xf numFmtId="0" fontId="49" fillId="4" borderId="31" xfId="2" applyFont="1" applyFill="1" applyBorder="1"/>
    <xf numFmtId="0" fontId="6" fillId="4" borderId="65" xfId="2" applyFill="1" applyBorder="1"/>
    <xf numFmtId="0" fontId="6" fillId="0" borderId="0" xfId="2" applyBorder="1"/>
    <xf numFmtId="0" fontId="6" fillId="4" borderId="64" xfId="2" applyFont="1" applyFill="1" applyBorder="1"/>
    <xf numFmtId="0" fontId="6" fillId="4" borderId="31" xfId="2" applyFont="1" applyFill="1" applyBorder="1"/>
    <xf numFmtId="0" fontId="6" fillId="4" borderId="64" xfId="2" applyFill="1" applyBorder="1"/>
    <xf numFmtId="0" fontId="9" fillId="4" borderId="31" xfId="2" applyFont="1" applyFill="1" applyBorder="1"/>
    <xf numFmtId="0" fontId="9" fillId="4" borderId="65" xfId="2" applyFont="1" applyFill="1" applyBorder="1"/>
    <xf numFmtId="0" fontId="11" fillId="0" borderId="0" xfId="2" applyFont="1" applyBorder="1"/>
    <xf numFmtId="0" fontId="11" fillId="0" borderId="0" xfId="2" applyFont="1"/>
    <xf numFmtId="0" fontId="6" fillId="4" borderId="2" xfId="2" applyFont="1" applyFill="1" applyBorder="1" applyAlignment="1">
      <alignment textRotation="90"/>
    </xf>
    <xf numFmtId="0" fontId="6" fillId="4" borderId="66" xfId="2" applyFill="1" applyBorder="1" applyAlignment="1">
      <alignment textRotation="90"/>
    </xf>
    <xf numFmtId="0" fontId="50" fillId="4" borderId="67" xfId="2" applyFont="1" applyFill="1" applyBorder="1" applyAlignment="1">
      <alignment wrapText="1"/>
    </xf>
    <xf numFmtId="0" fontId="6" fillId="4" borderId="67" xfId="2" applyFill="1" applyBorder="1"/>
    <xf numFmtId="0" fontId="6" fillId="4" borderId="1" xfId="2" applyFill="1" applyBorder="1" applyAlignment="1">
      <alignment wrapText="1"/>
    </xf>
    <xf numFmtId="0" fontId="6" fillId="4" borderId="68" xfId="2" applyFill="1" applyBorder="1"/>
    <xf numFmtId="2" fontId="6" fillId="4" borderId="69" xfId="2" applyNumberFormat="1" applyFill="1" applyBorder="1"/>
    <xf numFmtId="0" fontId="6" fillId="4" borderId="68" xfId="2" applyFill="1" applyBorder="1" applyAlignment="1">
      <alignment horizontal="right"/>
    </xf>
    <xf numFmtId="2" fontId="6" fillId="4" borderId="69" xfId="2" applyNumberFormat="1" applyFill="1" applyBorder="1" applyAlignment="1">
      <alignment horizontal="right"/>
    </xf>
    <xf numFmtId="1" fontId="6" fillId="4" borderId="70" xfId="2" applyNumberFormat="1" applyFill="1" applyBorder="1" applyAlignment="1">
      <alignment horizontal="right"/>
    </xf>
    <xf numFmtId="0" fontId="6" fillId="4" borderId="2" xfId="2" applyFill="1" applyBorder="1" applyAlignment="1">
      <alignment horizontal="right"/>
    </xf>
    <xf numFmtId="2" fontId="6" fillId="4" borderId="2" xfId="2" applyNumberFormat="1" applyFill="1" applyBorder="1" applyAlignment="1">
      <alignment horizontal="right"/>
    </xf>
    <xf numFmtId="0" fontId="6" fillId="4" borderId="16" xfId="2" applyFill="1" applyBorder="1"/>
    <xf numFmtId="2" fontId="6" fillId="4" borderId="71" xfId="2" applyNumberFormat="1" applyFill="1" applyBorder="1"/>
    <xf numFmtId="0" fontId="6" fillId="4" borderId="16" xfId="2" applyFill="1" applyBorder="1" applyAlignment="1">
      <alignment horizontal="right"/>
    </xf>
    <xf numFmtId="2" fontId="6" fillId="4" borderId="71" xfId="2" applyNumberFormat="1" applyFill="1" applyBorder="1" applyAlignment="1">
      <alignment horizontal="right"/>
    </xf>
    <xf numFmtId="1" fontId="6" fillId="4" borderId="0" xfId="2" applyNumberFormat="1" applyFill="1" applyBorder="1" applyAlignment="1">
      <alignment horizontal="right"/>
    </xf>
    <xf numFmtId="0" fontId="6" fillId="4" borderId="66" xfId="2" applyFill="1" applyBorder="1" applyAlignment="1">
      <alignment horizontal="right"/>
    </xf>
    <xf numFmtId="2" fontId="6" fillId="4" borderId="66" xfId="2" applyNumberFormat="1" applyFill="1" applyBorder="1" applyAlignment="1">
      <alignment horizontal="right"/>
    </xf>
    <xf numFmtId="0" fontId="6" fillId="4" borderId="13" xfId="2" applyFill="1" applyBorder="1"/>
    <xf numFmtId="0" fontId="6" fillId="4" borderId="54" xfId="2" applyFill="1" applyBorder="1"/>
    <xf numFmtId="0" fontId="6" fillId="4" borderId="13" xfId="2" applyFill="1" applyBorder="1" applyAlignment="1">
      <alignment horizontal="right"/>
    </xf>
    <xf numFmtId="2" fontId="6" fillId="4" borderId="54" xfId="2" applyNumberFormat="1" applyFill="1" applyBorder="1"/>
    <xf numFmtId="2" fontId="6" fillId="4" borderId="54" xfId="2" applyNumberFormat="1" applyFill="1" applyBorder="1" applyAlignment="1">
      <alignment horizontal="right"/>
    </xf>
    <xf numFmtId="1" fontId="6" fillId="4" borderId="41" xfId="2" applyNumberFormat="1" applyFill="1" applyBorder="1" applyAlignment="1">
      <alignment horizontal="right"/>
    </xf>
    <xf numFmtId="2" fontId="6" fillId="4" borderId="41" xfId="2" applyNumberFormat="1" applyFill="1" applyBorder="1" applyAlignment="1">
      <alignment horizontal="right"/>
    </xf>
    <xf numFmtId="0" fontId="6" fillId="4" borderId="67" xfId="2" applyFill="1" applyBorder="1" applyAlignment="1">
      <alignment horizontal="right"/>
    </xf>
    <xf numFmtId="2" fontId="6" fillId="4" borderId="67" xfId="2" applyNumberFormat="1" applyFill="1" applyBorder="1" applyAlignment="1">
      <alignment horizontal="right"/>
    </xf>
    <xf numFmtId="0" fontId="6" fillId="4" borderId="41" xfId="2" applyFill="1" applyBorder="1"/>
    <xf numFmtId="0" fontId="6" fillId="4" borderId="1" xfId="2" applyFill="1" applyBorder="1" applyAlignment="1">
      <alignment horizontal="right"/>
    </xf>
    <xf numFmtId="2" fontId="6" fillId="4" borderId="1" xfId="2" applyNumberFormat="1" applyFont="1" applyFill="1" applyBorder="1"/>
    <xf numFmtId="2" fontId="6" fillId="4" borderId="1" xfId="2" applyNumberFormat="1" applyFill="1" applyBorder="1" applyAlignment="1">
      <alignment horizontal="right"/>
    </xf>
    <xf numFmtId="2" fontId="7" fillId="4" borderId="1" xfId="2" applyNumberFormat="1" applyFont="1" applyFill="1" applyBorder="1" applyAlignment="1">
      <alignment horizontal="right"/>
    </xf>
    <xf numFmtId="0" fontId="6" fillId="4" borderId="0" xfId="2" applyFill="1" applyBorder="1" applyAlignment="1">
      <alignment horizontal="right"/>
    </xf>
    <xf numFmtId="2" fontId="6" fillId="4" borderId="0" xfId="2" applyNumberFormat="1" applyFill="1" applyBorder="1"/>
    <xf numFmtId="2" fontId="6" fillId="4" borderId="0" xfId="2" applyNumberFormat="1" applyFill="1" applyBorder="1" applyAlignment="1">
      <alignment horizontal="right"/>
    </xf>
    <xf numFmtId="2" fontId="7" fillId="4" borderId="0" xfId="2" applyNumberFormat="1" applyFont="1" applyFill="1" applyBorder="1" applyAlignment="1">
      <alignment horizontal="right"/>
    </xf>
    <xf numFmtId="9" fontId="6" fillId="4" borderId="0" xfId="2" applyNumberFormat="1" applyFill="1" applyBorder="1" applyAlignment="1">
      <alignment horizontal="right"/>
    </xf>
    <xf numFmtId="9" fontId="6" fillId="4" borderId="0" xfId="2" applyNumberFormat="1" applyFill="1" applyBorder="1"/>
    <xf numFmtId="0" fontId="6" fillId="4" borderId="0" xfId="2" applyFont="1" applyFill="1" applyBorder="1"/>
    <xf numFmtId="0" fontId="7" fillId="0" borderId="0" xfId="2" applyFont="1" applyBorder="1"/>
    <xf numFmtId="0" fontId="7" fillId="0" borderId="0" xfId="2" applyFont="1"/>
    <xf numFmtId="0" fontId="8" fillId="0" borderId="19" xfId="1" applyFont="1" applyBorder="1" applyAlignment="1">
      <alignment vertical="center" wrapText="1"/>
    </xf>
    <xf numFmtId="0" fontId="9" fillId="0" borderId="24" xfId="1" applyFont="1" applyBorder="1" applyAlignment="1">
      <alignment horizontal="left"/>
    </xf>
    <xf numFmtId="0" fontId="9" fillId="0" borderId="25" xfId="1" applyFont="1" applyBorder="1" applyAlignment="1">
      <alignment vertical="top" wrapText="1"/>
    </xf>
    <xf numFmtId="0" fontId="6" fillId="0" borderId="6" xfId="1" applyBorder="1" applyAlignment="1">
      <alignment vertical="top" wrapText="1"/>
    </xf>
    <xf numFmtId="0" fontId="6" fillId="0" borderId="17" xfId="1" applyBorder="1" applyAlignment="1">
      <alignment vertical="top" wrapText="1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42" fillId="0" borderId="0" xfId="1" applyFont="1" applyBorder="1" applyAlignment="1" applyProtection="1">
      <alignment horizontal="left" vertical="top" wrapText="1"/>
      <protection locked="0"/>
    </xf>
    <xf numFmtId="0" fontId="42" fillId="0" borderId="14" xfId="1" applyFont="1" applyBorder="1" applyAlignment="1" applyProtection="1">
      <alignment horizontal="left" vertical="top" wrapText="1"/>
      <protection locked="0"/>
    </xf>
    <xf numFmtId="0" fontId="42" fillId="0" borderId="6" xfId="1" applyFont="1" applyBorder="1" applyAlignment="1" applyProtection="1">
      <alignment horizontal="left" vertical="top" wrapText="1"/>
      <protection locked="0"/>
    </xf>
    <xf numFmtId="0" fontId="42" fillId="0" borderId="17" xfId="1" applyFont="1" applyBorder="1" applyAlignment="1" applyProtection="1">
      <alignment horizontal="left" vertical="top" wrapText="1"/>
      <protection locked="0"/>
    </xf>
    <xf numFmtId="0" fontId="42" fillId="0" borderId="18" xfId="1" applyFont="1" applyBorder="1" applyAlignment="1" applyProtection="1">
      <alignment horizontal="left" vertical="top" wrapText="1"/>
      <protection locked="0"/>
    </xf>
    <xf numFmtId="0" fontId="42" fillId="0" borderId="19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>
      <alignment vertical="center"/>
    </xf>
    <xf numFmtId="0" fontId="33" fillId="4" borderId="6" xfId="1" applyFont="1" applyFill="1" applyBorder="1" applyAlignment="1" applyProtection="1">
      <alignment horizontal="center"/>
      <protection locked="0"/>
    </xf>
    <xf numFmtId="0" fontId="33" fillId="4" borderId="0" xfId="1" applyFont="1" applyFill="1" applyBorder="1" applyAlignment="1" applyProtection="1">
      <alignment horizontal="center"/>
      <protection locked="0"/>
    </xf>
    <xf numFmtId="0" fontId="33" fillId="4" borderId="14" xfId="1" applyFont="1" applyFill="1" applyBorder="1" applyAlignment="1" applyProtection="1">
      <protection locked="0"/>
    </xf>
    <xf numFmtId="0" fontId="33" fillId="4" borderId="6" xfId="1" applyFont="1" applyFill="1" applyBorder="1" applyAlignment="1" applyProtection="1">
      <alignment horizontal="left" vertical="top" wrapText="1"/>
      <protection locked="0"/>
    </xf>
    <xf numFmtId="0" fontId="33" fillId="4" borderId="0" xfId="1" applyFont="1" applyFill="1" applyBorder="1" applyAlignment="1" applyProtection="1">
      <alignment horizontal="left" vertical="top" wrapText="1"/>
      <protection locked="0"/>
    </xf>
    <xf numFmtId="0" fontId="33" fillId="4" borderId="14" xfId="1" applyFont="1" applyFill="1" applyBorder="1" applyAlignment="1" applyProtection="1">
      <alignment horizontal="left" vertical="top" wrapText="1"/>
      <protection locked="0"/>
    </xf>
    <xf numFmtId="0" fontId="33" fillId="4" borderId="17" xfId="1" applyFont="1" applyFill="1" applyBorder="1" applyAlignment="1" applyProtection="1">
      <alignment horizontal="left" vertical="top" wrapText="1"/>
      <protection locked="0"/>
    </xf>
    <xf numFmtId="0" fontId="33" fillId="4" borderId="18" xfId="1" applyFont="1" applyFill="1" applyBorder="1" applyAlignment="1" applyProtection="1">
      <alignment horizontal="left" vertical="top" wrapText="1"/>
      <protection locked="0"/>
    </xf>
    <xf numFmtId="0" fontId="33" fillId="4" borderId="19" xfId="1" applyFont="1" applyFill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 applyProtection="1">
      <alignment horizontal="left" wrapText="1"/>
    </xf>
    <xf numFmtId="0" fontId="41" fillId="0" borderId="15" xfId="1" applyFont="1" applyBorder="1" applyAlignment="1" applyProtection="1">
      <alignment horizontal="left" wrapText="1"/>
    </xf>
    <xf numFmtId="0" fontId="41" fillId="0" borderId="4" xfId="1" applyFont="1" applyBorder="1" applyAlignment="1" applyProtection="1">
      <alignment horizontal="left" wrapText="1"/>
    </xf>
    <xf numFmtId="0" fontId="20" fillId="0" borderId="22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6" fillId="0" borderId="20" xfId="1" applyBorder="1" applyAlignment="1" applyProtection="1">
      <alignment vertical="center"/>
      <protection locked="0"/>
    </xf>
    <xf numFmtId="0" fontId="20" fillId="0" borderId="20" xfId="1" applyFont="1" applyBorder="1" applyAlignment="1" applyProtection="1">
      <alignment horizontal="left" vertical="center"/>
      <protection locked="0"/>
    </xf>
    <xf numFmtId="0" fontId="20" fillId="0" borderId="23" xfId="1" applyFont="1" applyBorder="1" applyAlignment="1" applyProtection="1">
      <alignment horizontal="left" vertical="center"/>
      <protection locked="0"/>
    </xf>
    <xf numFmtId="9" fontId="20" fillId="0" borderId="20" xfId="1" applyNumberFormat="1" applyFont="1" applyBorder="1" applyAlignment="1" applyProtection="1">
      <alignment horizontal="left" vertical="center"/>
      <protection locked="0"/>
    </xf>
    <xf numFmtId="0" fontId="20" fillId="0" borderId="3" xfId="1" applyFont="1" applyBorder="1" applyAlignment="1" applyProtection="1">
      <alignment horizontal="left" vertical="center"/>
      <protection locked="0"/>
    </xf>
    <xf numFmtId="0" fontId="20" fillId="0" borderId="24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41" fillId="0" borderId="18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6" fillId="0" borderId="0" xfId="1" applyAlignment="1"/>
    <xf numFmtId="0" fontId="20" fillId="0" borderId="24" xfId="1" applyFont="1" applyBorder="1" applyAlignment="1">
      <alignment horizontal="left" vertical="center"/>
    </xf>
    <xf numFmtId="0" fontId="6" fillId="0" borderId="20" xfId="1" applyBorder="1" applyAlignment="1">
      <alignment horizontal="left" vertical="center"/>
    </xf>
    <xf numFmtId="0" fontId="6" fillId="0" borderId="20" xfId="1" applyBorder="1" applyAlignment="1" applyProtection="1">
      <alignment horizontal="center" vertical="center"/>
      <protection locked="0"/>
    </xf>
    <xf numFmtId="0" fontId="6" fillId="0" borderId="23" xfId="1" applyBorder="1" applyAlignment="1" applyProtection="1">
      <alignment horizontal="center" vertical="center"/>
      <protection locked="0"/>
    </xf>
    <xf numFmtId="0" fontId="6" fillId="0" borderId="20" xfId="1" applyBorder="1" applyAlignment="1">
      <alignment vertical="center"/>
    </xf>
    <xf numFmtId="0" fontId="15" fillId="0" borderId="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15" fillId="0" borderId="62" xfId="0" applyFont="1" applyBorder="1" applyAlignment="1" applyProtection="1">
      <alignment horizontal="center" vertical="center" textRotation="90" wrapText="1"/>
    </xf>
    <xf numFmtId="0" fontId="0" fillId="0" borderId="62" xfId="0" applyBorder="1" applyAlignment="1" applyProtection="1">
      <alignment horizontal="center" textRotation="90" wrapText="1"/>
    </xf>
    <xf numFmtId="0" fontId="0" fillId="0" borderId="5" xfId="0" applyBorder="1" applyAlignment="1" applyProtection="1">
      <alignment horizontal="center" textRotation="90" wrapText="1"/>
    </xf>
    <xf numFmtId="0" fontId="14" fillId="0" borderId="26" xfId="0" applyFont="1" applyBorder="1" applyAlignment="1" applyProtection="1">
      <alignment horizontal="center" vertical="justify"/>
    </xf>
    <xf numFmtId="0" fontId="14" fillId="0" borderId="27" xfId="0" applyFont="1" applyBorder="1" applyAlignment="1" applyProtection="1">
      <alignment horizontal="center" vertical="justify"/>
    </xf>
    <xf numFmtId="0" fontId="14" fillId="0" borderId="29" xfId="0" applyFont="1" applyBorder="1" applyAlignment="1" applyProtection="1">
      <alignment horizontal="center" vertical="justify"/>
    </xf>
    <xf numFmtId="0" fontId="15" fillId="0" borderId="73" xfId="0" applyFont="1" applyBorder="1" applyAlignment="1" applyProtection="1">
      <alignment horizontal="center" vertical="center" wrapText="1"/>
    </xf>
    <xf numFmtId="0" fontId="15" fillId="0" borderId="70" xfId="0" applyFont="1" applyBorder="1" applyAlignment="1" applyProtection="1">
      <alignment horizontal="center" vertical="center" wrapText="1"/>
    </xf>
    <xf numFmtId="0" fontId="15" fillId="0" borderId="77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0" fillId="0" borderId="75" xfId="0" applyBorder="1" applyAlignment="1" applyProtection="1"/>
    <xf numFmtId="0" fontId="0" fillId="0" borderId="76" xfId="0" applyBorder="1" applyAlignment="1" applyProtection="1"/>
    <xf numFmtId="0" fontId="36" fillId="0" borderId="6" xfId="0" applyFont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 wrapText="1"/>
    </xf>
    <xf numFmtId="0" fontId="36" fillId="0" borderId="19" xfId="0" applyFont="1" applyBorder="1" applyAlignment="1" applyProtection="1">
      <alignment horizontal="center" vertical="center" wrapText="1"/>
    </xf>
    <xf numFmtId="0" fontId="0" fillId="2" borderId="25" xfId="0" applyFill="1" applyBorder="1" applyAlignment="1" applyProtection="1"/>
    <xf numFmtId="0" fontId="0" fillId="0" borderId="72" xfId="0" applyBorder="1" applyAlignment="1" applyProtection="1"/>
    <xf numFmtId="0" fontId="0" fillId="0" borderId="6" xfId="0" applyBorder="1" applyAlignment="1" applyProtection="1"/>
    <xf numFmtId="0" fontId="0" fillId="0" borderId="71" xfId="0" applyBorder="1" applyAlignment="1" applyProtection="1"/>
    <xf numFmtId="0" fontId="20" fillId="0" borderId="25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8" fillId="0" borderId="25" xfId="0" quotePrefix="1" applyFont="1" applyBorder="1" applyAlignment="1" applyProtection="1">
      <alignment horizontal="left" vertical="center" wrapText="1"/>
    </xf>
    <xf numFmtId="0" fontId="8" fillId="0" borderId="15" xfId="0" quotePrefix="1" applyFont="1" applyBorder="1" applyAlignment="1" applyProtection="1">
      <alignment horizontal="left" vertical="center" wrapText="1"/>
    </xf>
    <xf numFmtId="0" fontId="8" fillId="0" borderId="4" xfId="0" quotePrefix="1" applyFont="1" applyBorder="1" applyAlignment="1" applyProtection="1">
      <alignment horizontal="left" vertical="center" wrapText="1"/>
    </xf>
    <xf numFmtId="0" fontId="25" fillId="0" borderId="6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14" xfId="0" applyFont="1" applyBorder="1" applyAlignment="1" applyProtection="1">
      <alignment horizontal="left" vertical="top" wrapText="1"/>
    </xf>
    <xf numFmtId="0" fontId="25" fillId="0" borderId="17" xfId="0" applyFont="1" applyBorder="1" applyAlignment="1" applyProtection="1">
      <alignment horizontal="left" vertical="top" wrapText="1"/>
    </xf>
    <xf numFmtId="0" fontId="25" fillId="0" borderId="18" xfId="0" applyFont="1" applyBorder="1" applyAlignment="1" applyProtection="1">
      <alignment horizontal="left" vertical="top" wrapText="1"/>
    </xf>
    <xf numFmtId="0" fontId="25" fillId="0" borderId="19" xfId="0" applyFont="1" applyBorder="1" applyAlignment="1" applyProtection="1">
      <alignment horizontal="left" vertical="top" wrapText="1"/>
    </xf>
    <xf numFmtId="0" fontId="0" fillId="0" borderId="73" xfId="0" applyBorder="1" applyAlignment="1" applyProtection="1"/>
    <xf numFmtId="0" fontId="0" fillId="0" borderId="69" xfId="0" applyBorder="1" applyAlignment="1" applyProtection="1"/>
    <xf numFmtId="0" fontId="0" fillId="0" borderId="17" xfId="0" applyBorder="1" applyAlignment="1" applyProtection="1"/>
    <xf numFmtId="0" fontId="0" fillId="0" borderId="74" xfId="0" applyBorder="1" applyAlignment="1" applyProtection="1"/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wrapText="1"/>
    </xf>
    <xf numFmtId="0" fontId="0" fillId="0" borderId="1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32" fillId="0" borderId="68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/>
    </xf>
    <xf numFmtId="0" fontId="32" fillId="0" borderId="6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/>
    </xf>
    <xf numFmtId="0" fontId="8" fillId="0" borderId="6" xfId="0" applyFont="1" applyBorder="1" applyAlignment="1" applyProtection="1"/>
    <xf numFmtId="0" fontId="8" fillId="0" borderId="14" xfId="0" applyFont="1" applyBorder="1" applyAlignment="1" applyProtection="1"/>
    <xf numFmtId="0" fontId="0" fillId="3" borderId="6" xfId="0" applyFill="1" applyBorder="1" applyAlignment="1" applyProtection="1"/>
    <xf numFmtId="0" fontId="0" fillId="0" borderId="40" xfId="0" applyBorder="1" applyAlignment="1" applyProtection="1"/>
    <xf numFmtId="0" fontId="0" fillId="0" borderId="54" xfId="0" applyBorder="1" applyAlignment="1" applyProtection="1"/>
    <xf numFmtId="0" fontId="0" fillId="0" borderId="6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20" fillId="0" borderId="15" xfId="0" applyFont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25" xfId="0" applyBorder="1" applyAlignment="1" applyProtection="1"/>
    <xf numFmtId="0" fontId="0" fillId="0" borderId="4" xfId="0" applyBorder="1" applyAlignment="1" applyProtection="1"/>
    <xf numFmtId="0" fontId="8" fillId="0" borderId="25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left" vertical="top"/>
    </xf>
    <xf numFmtId="0" fontId="8" fillId="0" borderId="4" xfId="0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/>
    </xf>
    <xf numFmtId="0" fontId="8" fillId="0" borderId="14" xfId="0" applyFont="1" applyBorder="1" applyAlignment="1" applyProtection="1">
      <alignment horizontal="left" vertical="top"/>
    </xf>
    <xf numFmtId="0" fontId="8" fillId="0" borderId="17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8" fillId="0" borderId="19" xfId="0" applyFont="1" applyBorder="1" applyAlignment="1" applyProtection="1">
      <alignment horizontal="left" vertical="top"/>
    </xf>
    <xf numFmtId="0" fontId="24" fillId="0" borderId="6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23" fillId="0" borderId="6" xfId="0" quotePrefix="1" applyFont="1" applyBorder="1" applyAlignment="1" applyProtection="1">
      <alignment horizontal="left" vertical="center"/>
    </xf>
    <xf numFmtId="0" fontId="23" fillId="0" borderId="14" xfId="0" quotePrefix="1" applyFont="1" applyBorder="1" applyAlignment="1" applyProtection="1">
      <alignment horizontal="left" vertical="center"/>
    </xf>
    <xf numFmtId="0" fontId="21" fillId="0" borderId="6" xfId="0" applyFont="1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 vertical="center"/>
    </xf>
    <xf numFmtId="0" fontId="20" fillId="0" borderId="14" xfId="0" quotePrefix="1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0" fillId="0" borderId="14" xfId="0" applyBorder="1" applyAlignment="1" applyProtection="1"/>
    <xf numFmtId="0" fontId="0" fillId="0" borderId="19" xfId="0" applyBorder="1" applyAlignment="1" applyProtection="1"/>
    <xf numFmtId="0" fontId="26" fillId="0" borderId="6" xfId="0" applyFont="1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/>
    </xf>
    <xf numFmtId="0" fontId="20" fillId="0" borderId="14" xfId="0" quotePrefix="1" applyFont="1" applyBorder="1" applyAlignment="1" applyProtection="1">
      <alignment horizontal="left"/>
    </xf>
    <xf numFmtId="0" fontId="24" fillId="0" borderId="25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5" fillId="0" borderId="6" xfId="0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25" fillId="0" borderId="14" xfId="0" applyFont="1" applyBorder="1" applyAlignment="1" applyProtection="1">
      <alignment horizontal="left" vertical="center" wrapText="1"/>
    </xf>
    <xf numFmtId="0" fontId="25" fillId="0" borderId="17" xfId="0" applyFont="1" applyBorder="1" applyAlignment="1" applyProtection="1">
      <alignment horizontal="left" vertical="center" wrapText="1"/>
    </xf>
    <xf numFmtId="0" fontId="25" fillId="0" borderId="18" xfId="0" applyFont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1" fillId="0" borderId="41" xfId="0" applyFont="1" applyFill="1" applyBorder="1" applyAlignment="1" applyProtection="1">
      <protection locked="0"/>
    </xf>
    <xf numFmtId="0" fontId="11" fillId="0" borderId="61" xfId="0" applyFont="1" applyFill="1" applyBorder="1" applyAlignment="1" applyProtection="1">
      <protection locked="0"/>
    </xf>
    <xf numFmtId="0" fontId="0" fillId="0" borderId="0" xfId="0" applyBorder="1" applyAlignment="1" applyProtection="1"/>
    <xf numFmtId="0" fontId="5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vertical="center"/>
    </xf>
    <xf numFmtId="0" fontId="11" fillId="0" borderId="27" xfId="0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205" fontId="38" fillId="0" borderId="27" xfId="0" applyNumberFormat="1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</xf>
    <xf numFmtId="0" fontId="20" fillId="0" borderId="6" xfId="0" applyFont="1" applyBorder="1" applyAlignment="1" applyProtection="1">
      <alignment horizontal="left"/>
    </xf>
    <xf numFmtId="0" fontId="8" fillId="0" borderId="17" xfId="0" applyFont="1" applyBorder="1" applyAlignment="1" applyProtection="1"/>
    <xf numFmtId="0" fontId="8" fillId="0" borderId="19" xfId="0" applyFont="1" applyBorder="1" applyAlignment="1" applyProtection="1"/>
    <xf numFmtId="0" fontId="8" fillId="0" borderId="6" xfId="0" quotePrefix="1" applyFont="1" applyBorder="1" applyAlignment="1" applyProtection="1"/>
    <xf numFmtId="0" fontId="8" fillId="0" borderId="14" xfId="0" quotePrefix="1" applyFont="1" applyBorder="1" applyAlignment="1" applyProtection="1"/>
    <xf numFmtId="0" fontId="10" fillId="0" borderId="22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 vertical="top"/>
    </xf>
    <xf numFmtId="0" fontId="20" fillId="0" borderId="14" xfId="0" quotePrefix="1" applyFont="1" applyBorder="1" applyAlignment="1" applyProtection="1">
      <alignment horizontal="left" vertical="top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left" vertical="center"/>
    </xf>
    <xf numFmtId="0" fontId="14" fillId="0" borderId="20" xfId="0" applyFont="1" applyBorder="1" applyAlignment="1" applyProtection="1">
      <alignment horizontal="left" vertical="center"/>
    </xf>
    <xf numFmtId="0" fontId="14" fillId="0" borderId="22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28" fillId="0" borderId="71" xfId="0" applyFont="1" applyFill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center"/>
    </xf>
    <xf numFmtId="0" fontId="21" fillId="0" borderId="25" xfId="0" applyFont="1" applyBorder="1" applyAlignment="1" applyProtection="1">
      <alignment horizontal="left"/>
    </xf>
    <xf numFmtId="0" fontId="23" fillId="0" borderId="6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/>
    <xf numFmtId="0" fontId="2" fillId="0" borderId="3" xfId="0" applyFont="1" applyBorder="1" applyAlignment="1" applyProtection="1"/>
    <xf numFmtId="0" fontId="8" fillId="0" borderId="0" xfId="0" applyFont="1" applyAlignment="1" applyProtection="1">
      <alignment horizontal="left" vertical="top"/>
    </xf>
    <xf numFmtId="0" fontId="0" fillId="0" borderId="2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top" wrapText="1"/>
    </xf>
    <xf numFmtId="0" fontId="25" fillId="0" borderId="6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14" xfId="0" applyFont="1" applyBorder="1" applyAlignment="1" applyProtection="1">
      <alignment horizontal="left" vertical="center"/>
    </xf>
    <xf numFmtId="0" fontId="25" fillId="0" borderId="17" xfId="0" applyFont="1" applyBorder="1" applyAlignment="1" applyProtection="1">
      <alignment horizontal="left" vertical="center"/>
    </xf>
    <xf numFmtId="0" fontId="25" fillId="0" borderId="18" xfId="0" applyFont="1" applyBorder="1" applyAlignment="1" applyProtection="1">
      <alignment horizontal="left" vertical="center"/>
    </xf>
    <xf numFmtId="0" fontId="25" fillId="0" borderId="19" xfId="0" applyFont="1" applyBorder="1" applyAlignment="1" applyProtection="1">
      <alignment horizontal="left" vertical="center"/>
    </xf>
    <xf numFmtId="0" fontId="28" fillId="0" borderId="6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71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right"/>
    </xf>
    <xf numFmtId="0" fontId="28" fillId="0" borderId="71" xfId="0" applyFont="1" applyBorder="1" applyAlignment="1" applyProtection="1">
      <alignment horizontal="right"/>
    </xf>
    <xf numFmtId="0" fontId="20" fillId="0" borderId="6" xfId="0" applyFont="1" applyBorder="1" applyAlignment="1" applyProtection="1">
      <alignment horizontal="center" vertical="justify" wrapText="1"/>
    </xf>
    <xf numFmtId="0" fontId="0" fillId="0" borderId="14" xfId="0" applyBorder="1" applyAlignment="1" applyProtection="1">
      <alignment horizontal="center" vertical="justify" wrapText="1"/>
    </xf>
    <xf numFmtId="0" fontId="0" fillId="0" borderId="6" xfId="0" applyBorder="1" applyAlignment="1" applyProtection="1">
      <alignment horizontal="center" vertical="justify" wrapText="1"/>
    </xf>
    <xf numFmtId="0" fontId="27" fillId="0" borderId="17" xfId="0" applyFont="1" applyBorder="1" applyAlignment="1" applyProtection="1">
      <alignment vertical="justify"/>
    </xf>
    <xf numFmtId="0" fontId="0" fillId="0" borderId="19" xfId="0" applyBorder="1" applyAlignment="1" applyProtection="1">
      <alignment vertical="justify"/>
    </xf>
    <xf numFmtId="0" fontId="20" fillId="0" borderId="55" xfId="1" applyFont="1" applyBorder="1" applyAlignment="1" applyProtection="1">
      <alignment horizontal="left" vertical="center"/>
      <protection locked="0"/>
    </xf>
    <xf numFmtId="0" fontId="20" fillId="0" borderId="56" xfId="1" applyFont="1" applyBorder="1" applyAlignment="1" applyProtection="1">
      <alignment horizontal="left" vertical="center"/>
      <protection locked="0"/>
    </xf>
    <xf numFmtId="0" fontId="20" fillId="0" borderId="78" xfId="1" applyFont="1" applyBorder="1" applyAlignment="1" applyProtection="1">
      <alignment horizontal="left" vertical="center"/>
      <protection locked="0"/>
    </xf>
    <xf numFmtId="0" fontId="20" fillId="0" borderId="57" xfId="1" applyFont="1" applyBorder="1" applyAlignment="1" applyProtection="1">
      <alignment horizontal="left" vertical="center"/>
      <protection locked="0"/>
    </xf>
    <xf numFmtId="0" fontId="20" fillId="0" borderId="58" xfId="1" applyFont="1" applyBorder="1" applyAlignment="1" applyProtection="1">
      <alignment horizontal="left" vertical="center"/>
      <protection locked="0"/>
    </xf>
    <xf numFmtId="0" fontId="20" fillId="0" borderId="79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horizontal="left" vertical="center"/>
      <protection locked="0"/>
    </xf>
    <xf numFmtId="0" fontId="20" fillId="0" borderId="18" xfId="1" applyFont="1" applyBorder="1" applyAlignment="1" applyProtection="1">
      <alignment horizontal="left" vertical="center"/>
      <protection locked="0"/>
    </xf>
    <xf numFmtId="0" fontId="20" fillId="0" borderId="19" xfId="1" applyFont="1" applyBorder="1" applyAlignment="1" applyProtection="1">
      <alignment horizontal="left" vertical="center"/>
      <protection locked="0"/>
    </xf>
    <xf numFmtId="0" fontId="41" fillId="0" borderId="25" xfId="1" applyFont="1" applyBorder="1" applyAlignment="1" applyProtection="1">
      <alignment horizontal="left" vertical="center"/>
    </xf>
    <xf numFmtId="0" fontId="2" fillId="0" borderId="15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41" fillId="0" borderId="18" xfId="1" applyFont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2" fillId="0" borderId="15" xfId="1" applyFont="1" applyBorder="1" applyAlignment="1" applyProtection="1"/>
    <xf numFmtId="0" fontId="2" fillId="0" borderId="4" xfId="1" applyFont="1" applyBorder="1" applyAlignment="1" applyProtection="1"/>
    <xf numFmtId="0" fontId="41" fillId="0" borderId="25" xfId="1" applyFont="1" applyBorder="1" applyAlignment="1" applyProtection="1">
      <alignment vertical="center"/>
    </xf>
    <xf numFmtId="0" fontId="20" fillId="0" borderId="6" xfId="1" applyFont="1" applyBorder="1" applyAlignment="1" applyProtection="1">
      <alignment vertical="top" wrapText="1"/>
      <protection locked="0"/>
    </xf>
    <xf numFmtId="0" fontId="20" fillId="0" borderId="0" xfId="1" applyFont="1" applyBorder="1" applyAlignment="1" applyProtection="1">
      <alignment vertical="top" wrapText="1"/>
      <protection locked="0"/>
    </xf>
    <xf numFmtId="0" fontId="20" fillId="0" borderId="14" xfId="1" applyFont="1" applyBorder="1" applyAlignment="1" applyProtection="1">
      <alignment vertical="top" wrapText="1"/>
      <protection locked="0"/>
    </xf>
    <xf numFmtId="0" fontId="20" fillId="0" borderId="17" xfId="1" applyFont="1" applyBorder="1" applyAlignment="1" applyProtection="1">
      <alignment vertical="top" wrapText="1"/>
      <protection locked="0"/>
    </xf>
    <xf numFmtId="0" fontId="20" fillId="0" borderId="18" xfId="1" applyFont="1" applyBorder="1" applyAlignment="1" applyProtection="1">
      <alignment vertical="top" wrapText="1"/>
      <protection locked="0"/>
    </xf>
    <xf numFmtId="0" fontId="20" fillId="0" borderId="19" xfId="1" applyFont="1" applyBorder="1" applyAlignment="1" applyProtection="1">
      <alignment vertical="top" wrapText="1"/>
      <protection locked="0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20" fillId="0" borderId="43" xfId="1" applyFont="1" applyBorder="1" applyAlignment="1" applyProtection="1">
      <alignment horizontal="center" vertical="top" wrapText="1"/>
      <protection locked="0"/>
    </xf>
    <xf numFmtId="0" fontId="20" fillId="0" borderId="44" xfId="1" applyFont="1" applyBorder="1" applyAlignment="1" applyProtection="1">
      <alignment horizontal="center" vertical="top" wrapText="1"/>
      <protection locked="0"/>
    </xf>
    <xf numFmtId="0" fontId="20" fillId="0" borderId="83" xfId="1" applyFont="1" applyBorder="1" applyAlignment="1" applyProtection="1">
      <alignment horizontal="center" vertical="top" wrapText="1"/>
      <protection locked="0"/>
    </xf>
    <xf numFmtId="0" fontId="20" fillId="0" borderId="57" xfId="1" applyFont="1" applyBorder="1" applyAlignment="1" applyProtection="1">
      <alignment horizontal="center" vertical="top" wrapText="1"/>
      <protection locked="0"/>
    </xf>
    <xf numFmtId="0" fontId="20" fillId="0" borderId="58" xfId="1" applyFont="1" applyBorder="1" applyAlignment="1" applyProtection="1">
      <alignment horizontal="center" vertical="top" wrapText="1"/>
      <protection locked="0"/>
    </xf>
    <xf numFmtId="0" fontId="20" fillId="0" borderId="84" xfId="1" applyFont="1" applyBorder="1" applyAlignment="1" applyProtection="1">
      <alignment horizontal="center" vertical="top" wrapText="1"/>
      <protection locked="0"/>
    </xf>
    <xf numFmtId="0" fontId="20" fillId="0" borderId="85" xfId="1" applyFont="1" applyBorder="1" applyAlignment="1" applyProtection="1">
      <alignment horizontal="center" vertical="top" wrapText="1"/>
      <protection locked="0"/>
    </xf>
    <xf numFmtId="0" fontId="20" fillId="0" borderId="86" xfId="1" applyFont="1" applyBorder="1" applyAlignment="1" applyProtection="1">
      <alignment horizontal="center" vertical="top" wrapText="1"/>
      <protection locked="0"/>
    </xf>
    <xf numFmtId="0" fontId="20" fillId="0" borderId="87" xfId="1" applyFont="1" applyBorder="1" applyAlignment="1" applyProtection="1">
      <alignment horizontal="center" vertical="top" wrapText="1"/>
      <protection locked="0"/>
    </xf>
    <xf numFmtId="0" fontId="20" fillId="0" borderId="88" xfId="1" applyFont="1" applyBorder="1" applyAlignment="1" applyProtection="1">
      <alignment horizontal="center" vertical="top" wrapText="1"/>
      <protection locked="0"/>
    </xf>
    <xf numFmtId="0" fontId="20" fillId="0" borderId="81" xfId="1" applyFont="1" applyBorder="1" applyAlignment="1" applyProtection="1">
      <alignment horizontal="center" vertical="top" wrapText="1"/>
      <protection locked="0"/>
    </xf>
    <xf numFmtId="0" fontId="20" fillId="0" borderId="89" xfId="1" applyFont="1" applyBorder="1" applyAlignment="1" applyProtection="1">
      <alignment horizontal="center" vertical="top" wrapText="1"/>
      <protection locked="0"/>
    </xf>
    <xf numFmtId="0" fontId="20" fillId="0" borderId="90" xfId="1" applyFont="1" applyBorder="1" applyAlignment="1" applyProtection="1">
      <alignment horizontal="center" vertical="top" wrapText="1"/>
      <protection locked="0"/>
    </xf>
    <xf numFmtId="0" fontId="9" fillId="0" borderId="57" xfId="1" applyFont="1" applyBorder="1" applyAlignment="1" applyProtection="1">
      <alignment horizontal="center" vertical="center"/>
    </xf>
    <xf numFmtId="0" fontId="9" fillId="0" borderId="58" xfId="1" applyFont="1" applyBorder="1" applyAlignment="1" applyProtection="1">
      <alignment horizontal="center" vertical="center"/>
    </xf>
    <xf numFmtId="0" fontId="9" fillId="0" borderId="79" xfId="1" applyFont="1" applyBorder="1" applyAlignment="1" applyProtection="1">
      <alignment horizontal="center" vertical="center"/>
    </xf>
    <xf numFmtId="0" fontId="45" fillId="0" borderId="6" xfId="1" applyFont="1" applyBorder="1" applyAlignment="1" applyProtection="1">
      <alignment vertical="center"/>
    </xf>
    <xf numFmtId="0" fontId="6" fillId="0" borderId="0" xfId="1" applyBorder="1" applyAlignment="1" applyProtection="1"/>
    <xf numFmtId="0" fontId="6" fillId="0" borderId="14" xfId="1" applyBorder="1" applyAlignment="1" applyProtection="1"/>
    <xf numFmtId="0" fontId="7" fillId="0" borderId="6" xfId="1" applyFont="1" applyBorder="1" applyAlignment="1" applyProtection="1">
      <alignment vertical="center"/>
    </xf>
    <xf numFmtId="0" fontId="6" fillId="0" borderId="0" xfId="1" applyBorder="1" applyAlignment="1" applyProtection="1">
      <alignment vertical="center"/>
    </xf>
    <xf numFmtId="0" fontId="6" fillId="0" borderId="14" xfId="1" applyBorder="1" applyAlignment="1" applyProtection="1">
      <alignment vertical="center"/>
    </xf>
    <xf numFmtId="0" fontId="7" fillId="0" borderId="17" xfId="1" applyFont="1" applyBorder="1" applyAlignment="1" applyProtection="1">
      <alignment vertical="center"/>
    </xf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41" fillId="0" borderId="6" xfId="1" applyFont="1" applyBorder="1" applyAlignment="1" applyProtection="1">
      <alignment vertical="center"/>
    </xf>
    <xf numFmtId="0" fontId="41" fillId="0" borderId="0" xfId="1" applyFont="1" applyBorder="1" applyAlignment="1" applyProtection="1"/>
    <xf numFmtId="0" fontId="41" fillId="0" borderId="14" xfId="1" applyFont="1" applyBorder="1" applyAlignment="1" applyProtection="1"/>
    <xf numFmtId="0" fontId="9" fillId="0" borderId="59" xfId="1" applyFont="1" applyBorder="1" applyAlignment="1" applyProtection="1">
      <alignment horizontal="center" vertical="center"/>
    </xf>
    <xf numFmtId="0" fontId="9" fillId="0" borderId="60" xfId="1" applyFont="1" applyBorder="1" applyAlignment="1" applyProtection="1">
      <alignment horizontal="center" vertical="center"/>
    </xf>
    <xf numFmtId="0" fontId="9" fillId="0" borderId="80" xfId="1" applyFont="1" applyBorder="1" applyAlignment="1" applyProtection="1">
      <alignment horizontal="center" vertical="center"/>
    </xf>
    <xf numFmtId="0" fontId="9" fillId="0" borderId="44" xfId="1" applyFont="1" applyBorder="1" applyAlignment="1" applyProtection="1">
      <alignment horizontal="center" vertical="center"/>
    </xf>
    <xf numFmtId="0" fontId="9" fillId="0" borderId="81" xfId="1" applyFont="1" applyBorder="1" applyAlignment="1" applyProtection="1">
      <alignment horizontal="center" vertical="center"/>
    </xf>
    <xf numFmtId="0" fontId="20" fillId="0" borderId="82" xfId="1" applyFont="1" applyBorder="1" applyAlignment="1" applyProtection="1">
      <alignment horizontal="center" vertical="top" wrapText="1"/>
      <protection locked="0"/>
    </xf>
    <xf numFmtId="0" fontId="20" fillId="0" borderId="79" xfId="1" applyFont="1" applyBorder="1" applyAlignment="1" applyProtection="1">
      <alignment horizontal="center" vertical="top" wrapText="1"/>
      <protection locked="0"/>
    </xf>
    <xf numFmtId="0" fontId="20" fillId="0" borderId="57" xfId="1" applyFont="1" applyBorder="1" applyAlignment="1" applyProtection="1">
      <alignment horizontal="left" vertical="center" indent="1"/>
      <protection locked="0"/>
    </xf>
    <xf numFmtId="0" fontId="20" fillId="0" borderId="58" xfId="1" applyFont="1" applyBorder="1" applyAlignment="1" applyProtection="1">
      <alignment horizontal="left" vertical="center" indent="1"/>
      <protection locked="0"/>
    </xf>
    <xf numFmtId="0" fontId="20" fillId="0" borderId="84" xfId="1" applyFont="1" applyBorder="1" applyAlignment="1" applyProtection="1">
      <alignment horizontal="left" vertical="center" indent="1"/>
      <protection locked="0"/>
    </xf>
    <xf numFmtId="0" fontId="6" fillId="0" borderId="20" xfId="1" applyBorder="1" applyAlignment="1" applyProtection="1">
      <alignment horizontal="center" vertical="center"/>
    </xf>
    <xf numFmtId="0" fontId="6" fillId="0" borderId="3" xfId="1" applyBorder="1" applyAlignment="1" applyProtection="1">
      <alignment horizontal="center" vertical="center"/>
    </xf>
    <xf numFmtId="0" fontId="6" fillId="0" borderId="23" xfId="1" applyBorder="1" applyAlignment="1" applyProtection="1">
      <alignment horizontal="center" vertical="center"/>
    </xf>
    <xf numFmtId="0" fontId="20" fillId="0" borderId="63" xfId="1" applyFont="1" applyBorder="1" applyAlignment="1" applyProtection="1">
      <alignment horizontal="left" vertical="center" indent="1"/>
      <protection locked="0"/>
    </xf>
    <xf numFmtId="0" fontId="20" fillId="0" borderId="46" xfId="1" applyFont="1" applyBorder="1" applyAlignment="1" applyProtection="1">
      <alignment horizontal="left" vertical="center" indent="1"/>
      <protection locked="0"/>
    </xf>
    <xf numFmtId="0" fontId="20" fillId="0" borderId="94" xfId="1" applyFont="1" applyBorder="1" applyAlignment="1" applyProtection="1">
      <alignment horizontal="left" vertical="center" indent="1"/>
      <protection locked="0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0" fontId="20" fillId="0" borderId="59" xfId="1" applyFont="1" applyBorder="1" applyAlignment="1" applyProtection="1">
      <alignment horizontal="left" vertical="center" indent="1"/>
      <protection locked="0"/>
    </xf>
    <xf numFmtId="0" fontId="20" fillId="0" borderId="60" xfId="1" applyFont="1" applyBorder="1" applyAlignment="1" applyProtection="1">
      <alignment horizontal="left" vertical="center" indent="1"/>
      <protection locked="0"/>
    </xf>
    <xf numFmtId="0" fontId="20" fillId="0" borderId="93" xfId="1" applyFont="1" applyBorder="1" applyAlignment="1" applyProtection="1">
      <alignment horizontal="left" vertical="center" indent="1"/>
      <protection locked="0"/>
    </xf>
    <xf numFmtId="0" fontId="7" fillId="0" borderId="17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horizontal="left" vertical="center"/>
    </xf>
    <xf numFmtId="0" fontId="6" fillId="0" borderId="13" xfId="1" applyBorder="1" applyAlignment="1" applyProtection="1">
      <alignment horizontal="left" vertical="center"/>
    </xf>
    <xf numFmtId="0" fontId="6" fillId="0" borderId="41" xfId="1" applyBorder="1" applyAlignment="1" applyProtection="1">
      <alignment horizontal="left" vertical="center"/>
    </xf>
    <xf numFmtId="0" fontId="6" fillId="0" borderId="61" xfId="1" applyBorder="1" applyAlignment="1" applyProtection="1">
      <alignment horizontal="left" vertical="center"/>
    </xf>
    <xf numFmtId="0" fontId="41" fillId="0" borderId="22" xfId="1" applyFont="1" applyBorder="1" applyAlignment="1" applyProtection="1">
      <alignment horizontal="left" vertical="center"/>
    </xf>
    <xf numFmtId="0" fontId="41" fillId="0" borderId="20" xfId="1" applyFont="1" applyBorder="1" applyAlignment="1" applyProtection="1">
      <alignment horizontal="left" vertical="center"/>
    </xf>
    <xf numFmtId="0" fontId="41" fillId="0" borderId="3" xfId="1" applyFont="1" applyBorder="1" applyAlignment="1" applyProtection="1">
      <alignment horizontal="left" vertical="center"/>
    </xf>
    <xf numFmtId="0" fontId="20" fillId="0" borderId="88" xfId="1" applyFont="1" applyBorder="1" applyAlignment="1" applyProtection="1">
      <alignment horizontal="left" vertical="center"/>
      <protection locked="0"/>
    </xf>
    <xf numFmtId="0" fontId="20" fillId="0" borderId="44" xfId="1" applyFont="1" applyBorder="1" applyAlignment="1" applyProtection="1">
      <alignment horizontal="left" vertical="center"/>
      <protection locked="0"/>
    </xf>
    <xf numFmtId="0" fontId="20" fillId="0" borderId="81" xfId="1" applyFont="1" applyBorder="1" applyAlignment="1" applyProtection="1">
      <alignment horizontal="left" vertical="center"/>
      <protection locked="0"/>
    </xf>
    <xf numFmtId="0" fontId="20" fillId="0" borderId="63" xfId="1" applyFont="1" applyBorder="1" applyAlignment="1" applyProtection="1">
      <alignment horizontal="left" vertical="center"/>
      <protection locked="0"/>
    </xf>
    <xf numFmtId="0" fontId="20" fillId="0" borderId="46" xfId="1" applyFont="1" applyBorder="1" applyAlignment="1" applyProtection="1">
      <alignment horizontal="left" vertical="center"/>
      <protection locked="0"/>
    </xf>
    <xf numFmtId="0" fontId="20" fillId="0" borderId="92" xfId="1" applyFont="1" applyBorder="1" applyAlignment="1" applyProtection="1">
      <alignment horizontal="left" vertical="center"/>
      <protection locked="0"/>
    </xf>
    <xf numFmtId="0" fontId="20" fillId="0" borderId="57" xfId="1" applyFont="1" applyBorder="1" applyAlignment="1" applyProtection="1">
      <alignment horizontal="center" vertical="center"/>
      <protection locked="0"/>
    </xf>
    <xf numFmtId="0" fontId="20" fillId="0" borderId="79" xfId="1" applyFont="1" applyBorder="1" applyAlignment="1" applyProtection="1">
      <alignment horizontal="center" vertical="center"/>
      <protection locked="0"/>
    </xf>
    <xf numFmtId="0" fontId="20" fillId="0" borderId="82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80" xfId="1" applyFont="1" applyBorder="1" applyAlignment="1" applyProtection="1">
      <alignment horizontal="center" vertical="center"/>
      <protection locked="0"/>
    </xf>
    <xf numFmtId="14" fontId="20" fillId="0" borderId="43" xfId="1" applyNumberFormat="1" applyFont="1" applyBorder="1" applyAlignment="1" applyProtection="1">
      <alignment horizontal="left" vertical="center" indent="1"/>
      <protection locked="0"/>
    </xf>
    <xf numFmtId="0" fontId="20" fillId="0" borderId="44" xfId="1" applyFont="1" applyBorder="1" applyAlignment="1" applyProtection="1">
      <alignment horizontal="left" vertical="center" indent="1"/>
      <protection locked="0"/>
    </xf>
    <xf numFmtId="0" fontId="20" fillId="0" borderId="81" xfId="1" applyFont="1" applyBorder="1" applyAlignment="1" applyProtection="1">
      <alignment horizontal="left" vertical="center" indent="1"/>
      <protection locked="0"/>
    </xf>
    <xf numFmtId="0" fontId="20" fillId="4" borderId="43" xfId="1" applyFont="1" applyFill="1" applyBorder="1" applyAlignment="1" applyProtection="1">
      <alignment horizontal="left" vertical="center" indent="1"/>
      <protection locked="0"/>
    </xf>
    <xf numFmtId="0" fontId="20" fillId="4" borderId="44" xfId="1" applyFont="1" applyFill="1" applyBorder="1" applyAlignment="1" applyProtection="1">
      <alignment horizontal="left" vertical="center" indent="1"/>
      <protection locked="0"/>
    </xf>
    <xf numFmtId="0" fontId="20" fillId="4" borderId="81" xfId="1" applyFont="1" applyFill="1" applyBorder="1" applyAlignment="1" applyProtection="1">
      <alignment horizontal="left" vertical="center" indent="1"/>
      <protection locked="0"/>
    </xf>
    <xf numFmtId="0" fontId="20" fillId="0" borderId="43" xfId="1" applyFont="1" applyBorder="1" applyAlignment="1" applyProtection="1">
      <alignment horizontal="left" vertical="center" indent="1"/>
      <protection locked="0"/>
    </xf>
    <xf numFmtId="0" fontId="20" fillId="0" borderId="91" xfId="1" applyFont="1" applyBorder="1" applyAlignment="1" applyProtection="1">
      <alignment horizontal="left" vertical="center"/>
      <protection locked="0"/>
    </xf>
    <xf numFmtId="0" fontId="20" fillId="0" borderId="60" xfId="1" applyFont="1" applyBorder="1" applyAlignment="1" applyProtection="1">
      <alignment horizontal="left" vertical="center"/>
      <protection locked="0"/>
    </xf>
    <xf numFmtId="0" fontId="20" fillId="0" borderId="80" xfId="1" applyFont="1" applyBorder="1" applyAlignment="1" applyProtection="1">
      <alignment horizontal="left" vertical="center"/>
      <protection locked="0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79" xfId="1" applyFont="1" applyBorder="1" applyAlignment="1" applyProtection="1">
      <alignment horizontal="left" vertical="center" indent="1"/>
      <protection locked="0"/>
    </xf>
    <xf numFmtId="0" fontId="20" fillId="4" borderId="55" xfId="1" applyFont="1" applyFill="1" applyBorder="1" applyAlignment="1" applyProtection="1">
      <alignment horizontal="left" vertical="center" indent="1"/>
      <protection locked="0"/>
    </xf>
    <xf numFmtId="0" fontId="20" fillId="4" borderId="56" xfId="1" applyFont="1" applyFill="1" applyBorder="1" applyAlignment="1" applyProtection="1">
      <alignment horizontal="left" vertical="center" indent="1"/>
      <protection locked="0"/>
    </xf>
    <xf numFmtId="0" fontId="20" fillId="4" borderId="57" xfId="1" applyFont="1" applyFill="1" applyBorder="1" applyAlignment="1" applyProtection="1">
      <alignment horizontal="left" vertical="center" indent="1"/>
      <protection locked="0"/>
    </xf>
    <xf numFmtId="0" fontId="20" fillId="4" borderId="58" xfId="1" applyFont="1" applyFill="1" applyBorder="1" applyAlignment="1" applyProtection="1">
      <alignment horizontal="left" vertical="center" indent="1"/>
      <protection locked="0"/>
    </xf>
    <xf numFmtId="0" fontId="20" fillId="0" borderId="80" xfId="1" applyFont="1" applyBorder="1" applyAlignment="1" applyProtection="1">
      <alignment horizontal="left" vertical="center" indent="1"/>
      <protection locked="0"/>
    </xf>
    <xf numFmtId="0" fontId="41" fillId="0" borderId="25" xfId="1" applyFont="1" applyBorder="1" applyAlignment="1">
      <alignment horizontal="center" vertical="top" wrapText="1"/>
    </xf>
    <xf numFmtId="0" fontId="41" fillId="0" borderId="15" xfId="1" applyFont="1" applyBorder="1" applyAlignment="1">
      <alignment horizontal="center" vertical="top" wrapText="1"/>
    </xf>
    <xf numFmtId="0" fontId="41" fillId="0" borderId="4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wrapText="1"/>
    </xf>
    <xf numFmtId="0" fontId="8" fillId="0" borderId="0" xfId="1" applyFont="1" applyBorder="1" applyAlignment="1">
      <alignment horizontal="center" wrapText="1"/>
    </xf>
    <xf numFmtId="0" fontId="8" fillId="0" borderId="14" xfId="1" applyFont="1" applyBorder="1" applyAlignment="1">
      <alignment horizont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8" fillId="0" borderId="21" xfId="1" applyFont="1" applyBorder="1" applyAlignment="1">
      <alignment vertical="center" wrapText="1"/>
    </xf>
    <xf numFmtId="0" fontId="8" fillId="0" borderId="62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21" xfId="1" applyFont="1" applyBorder="1" applyAlignment="1">
      <alignment horizontal="left" vertical="center" wrapText="1"/>
    </xf>
    <xf numFmtId="0" fontId="8" fillId="0" borderId="62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53" fillId="0" borderId="62" xfId="1" quotePrefix="1" applyFont="1" applyBorder="1" applyAlignment="1">
      <alignment horizontal="left" vertical="center" wrapText="1"/>
    </xf>
    <xf numFmtId="0" fontId="53" fillId="0" borderId="5" xfId="1" applyFont="1" applyBorder="1" applyAlignment="1">
      <alignment horizontal="left" vertical="center" wrapText="1"/>
    </xf>
    <xf numFmtId="0" fontId="48" fillId="0" borderId="62" xfId="1" applyFont="1" applyBorder="1" applyAlignment="1" applyProtection="1">
      <alignment horizontal="center" vertical="center" wrapText="1"/>
    </xf>
    <xf numFmtId="0" fontId="6" fillId="0" borderId="62" xfId="1" applyBorder="1" applyAlignment="1">
      <alignment vertical="center" wrapText="1"/>
    </xf>
    <xf numFmtId="0" fontId="6" fillId="0" borderId="5" xfId="1" applyBorder="1" applyAlignment="1">
      <alignment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6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3" fillId="0" borderId="21" xfId="1" quotePrefix="1" applyFont="1" applyBorder="1" applyAlignment="1">
      <alignment horizontal="left" vertical="center" wrapText="1"/>
    </xf>
    <xf numFmtId="0" fontId="53" fillId="0" borderId="62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top" wrapText="1"/>
    </xf>
    <xf numFmtId="0" fontId="6" fillId="0" borderId="15" xfId="1" applyBorder="1" applyAlignment="1">
      <alignment horizontal="left" vertical="top" wrapText="1"/>
    </xf>
    <xf numFmtId="0" fontId="6" fillId="0" borderId="4" xfId="1" applyBorder="1" applyAlignment="1">
      <alignment horizontal="left" vertical="top" wrapText="1"/>
    </xf>
    <xf numFmtId="0" fontId="6" fillId="0" borderId="0" xfId="1" applyBorder="1" applyAlignment="1">
      <alignment horizontal="left" vertical="top" wrapText="1"/>
    </xf>
    <xf numFmtId="0" fontId="6" fillId="0" borderId="14" xfId="1" applyBorder="1" applyAlignment="1">
      <alignment horizontal="left" vertical="top" wrapText="1"/>
    </xf>
    <xf numFmtId="0" fontId="6" fillId="0" borderId="18" xfId="1" applyBorder="1" applyAlignment="1">
      <alignment horizontal="left" vertical="top" wrapText="1"/>
    </xf>
    <xf numFmtId="0" fontId="6" fillId="0" borderId="19" xfId="1" applyBorder="1" applyAlignment="1">
      <alignment horizontal="left" vertical="top" wrapText="1"/>
    </xf>
    <xf numFmtId="15" fontId="6" fillId="4" borderId="31" xfId="2" quotePrefix="1" applyNumberFormat="1" applyFill="1" applyBorder="1" applyAlignment="1">
      <alignment horizontal="left"/>
    </xf>
    <xf numFmtId="15" fontId="6" fillId="4" borderId="31" xfId="2" applyNumberFormat="1" applyFill="1" applyBorder="1" applyAlignment="1">
      <alignment horizontal="left"/>
    </xf>
  </cellXfs>
  <cellStyles count="3">
    <cellStyle name="Standard" xfId="0" builtinId="0"/>
    <cellStyle name="Standard_Choltal Bauen" xfId="1"/>
    <cellStyle name="Standard_Vorlage_Anzeichnungsprotokoll (2)" xfId="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22" fmlaLink="Naturgefahr!$A$1" fmlaRange="Naturgefahr!$A$2:$H$17" noThreeD="1" sel="3"/>
</file>

<file path=xl/ctrlProps/ctrlProp9.xml><?xml version="1.0" encoding="utf-8"?>
<formControlPr xmlns="http://schemas.microsoft.com/office/spreadsheetml/2009/9/main" objectType="Drop" dropLines="50" dropStyle="combo" dx="22" fmlaLink="Minimalprofil!$A$1" fmlaRange="Minimalprofil!$A$2:$H$107" noThreeD="1" sel="5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9</xdr:row>
      <xdr:rowOff>161925</xdr:rowOff>
    </xdr:from>
    <xdr:to>
      <xdr:col>5</xdr:col>
      <xdr:colOff>104775</xdr:colOff>
      <xdr:row>11</xdr:row>
      <xdr:rowOff>133350</xdr:rowOff>
    </xdr:to>
    <xdr:sp macro="" textlink="">
      <xdr:nvSpPr>
        <xdr:cNvPr id="42055" name="Text Box 71">
          <a:extLst>
            <a:ext uri="{FF2B5EF4-FFF2-40B4-BE49-F238E27FC236}">
              <a16:creationId xmlns:a16="http://schemas.microsoft.com/office/drawing/2014/main" id="{9BECAD72-3D60-EDA6-EEDD-91DC4C102327}"/>
            </a:ext>
          </a:extLst>
        </xdr:cNvPr>
        <xdr:cNvSpPr txBox="1">
          <a:spLocks noChangeArrowheads="1"/>
        </xdr:cNvSpPr>
      </xdr:nvSpPr>
      <xdr:spPr bwMode="auto">
        <a:xfrm>
          <a:off x="2486025" y="1981200"/>
          <a:ext cx="4476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2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(Stock)</a:t>
          </a:r>
        </a:p>
      </xdr:txBody>
    </xdr:sp>
    <xdr:clientData/>
  </xdr:twoCellAnchor>
  <xdr:twoCellAnchor>
    <xdr:from>
      <xdr:col>0</xdr:col>
      <xdr:colOff>114300</xdr:colOff>
      <xdr:row>5</xdr:row>
      <xdr:rowOff>85725</xdr:rowOff>
    </xdr:from>
    <xdr:to>
      <xdr:col>0</xdr:col>
      <xdr:colOff>476250</xdr:colOff>
      <xdr:row>6</xdr:row>
      <xdr:rowOff>57150</xdr:rowOff>
    </xdr:to>
    <xdr:sp macro="" textlink="">
      <xdr:nvSpPr>
        <xdr:cNvPr id="42049" name="Text Box 65">
          <a:extLst>
            <a:ext uri="{FF2B5EF4-FFF2-40B4-BE49-F238E27FC236}">
              <a16:creationId xmlns:a16="http://schemas.microsoft.com/office/drawing/2014/main" id="{BAED7FCE-4CAA-32B4-126E-3B396670EC88}"/>
            </a:ext>
          </a:extLst>
        </xdr:cNvPr>
        <xdr:cNvSpPr txBox="1">
          <a:spLocks noChangeArrowheads="1"/>
        </xdr:cNvSpPr>
      </xdr:nvSpPr>
      <xdr:spPr bwMode="auto">
        <a:xfrm>
          <a:off x="114300" y="12096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190500</xdr:colOff>
      <xdr:row>26</xdr:row>
      <xdr:rowOff>114300</xdr:rowOff>
    </xdr:from>
    <xdr:to>
      <xdr:col>22</xdr:col>
      <xdr:colOff>133350</xdr:colOff>
      <xdr:row>33</xdr:row>
      <xdr:rowOff>47625</xdr:rowOff>
    </xdr:to>
    <xdr:sp macro="" textlink="">
      <xdr:nvSpPr>
        <xdr:cNvPr id="47208" name="Line 1">
          <a:extLst>
            <a:ext uri="{FF2B5EF4-FFF2-40B4-BE49-F238E27FC236}">
              <a16:creationId xmlns:a16="http://schemas.microsoft.com/office/drawing/2014/main" id="{3A56D454-FA3E-7041-B46F-BC953942537A}"/>
            </a:ext>
          </a:extLst>
        </xdr:cNvPr>
        <xdr:cNvSpPr>
          <a:spLocks noChangeShapeType="1"/>
        </xdr:cNvSpPr>
      </xdr:nvSpPr>
      <xdr:spPr bwMode="auto">
        <a:xfrm>
          <a:off x="6019800" y="5114925"/>
          <a:ext cx="2838450" cy="1133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0</xdr:rowOff>
        </xdr:from>
        <xdr:to>
          <xdr:col>2</xdr:col>
          <xdr:colOff>76200</xdr:colOff>
          <xdr:row>3</xdr:row>
          <xdr:rowOff>219075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5B2E2604-B026-2BE4-5C0C-87EB9A6517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9525</xdr:rowOff>
        </xdr:from>
        <xdr:to>
          <xdr:col>3</xdr:col>
          <xdr:colOff>390525</xdr:colOff>
          <xdr:row>3</xdr:row>
          <xdr:rowOff>228600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C5A57E00-A7A2-C205-5782-81A0AFD1D2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0</xdr:rowOff>
        </xdr:from>
        <xdr:to>
          <xdr:col>5</xdr:col>
          <xdr:colOff>552450</xdr:colOff>
          <xdr:row>3</xdr:row>
          <xdr:rowOff>219075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846CA19A-B4D5-AA27-74BF-73E4DB81E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85725</xdr:colOff>
          <xdr:row>3</xdr:row>
          <xdr:rowOff>219075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379A67CE-A886-71F0-6981-D96C72C217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</xdr:row>
          <xdr:rowOff>0</xdr:rowOff>
        </xdr:from>
        <xdr:to>
          <xdr:col>12</xdr:col>
          <xdr:colOff>76200</xdr:colOff>
          <xdr:row>3</xdr:row>
          <xdr:rowOff>219075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54CEAE6F-5015-CE1F-29D3-80C00CAD5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</xdr:row>
          <xdr:rowOff>9525</xdr:rowOff>
        </xdr:from>
        <xdr:to>
          <xdr:col>16</xdr:col>
          <xdr:colOff>333375</xdr:colOff>
          <xdr:row>3</xdr:row>
          <xdr:rowOff>228600</xdr:rowOff>
        </xdr:to>
        <xdr:sp macro="" textlink="">
          <xdr:nvSpPr>
            <xdr:cNvPr id="41991" name="Check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B0747473-4823-D9F6-A517-4FD8FE86C1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9525</xdr:rowOff>
        </xdr:from>
        <xdr:to>
          <xdr:col>19</xdr:col>
          <xdr:colOff>228600</xdr:colOff>
          <xdr:row>3</xdr:row>
          <xdr:rowOff>228600</xdr:rowOff>
        </xdr:to>
        <xdr:sp macro="" textlink="">
          <xdr:nvSpPr>
            <xdr:cNvPr id="41992" name="Check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69166DAF-E2AB-E6F9-9916-2379969E3B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/>
      </xdr:twoCellAnchor>
    </mc:Choice>
    <mc:Fallback/>
  </mc:AlternateContent>
  <xdr:twoCellAnchor editAs="oneCell">
    <xdr:from>
      <xdr:col>15</xdr:col>
      <xdr:colOff>152400</xdr:colOff>
      <xdr:row>24</xdr:row>
      <xdr:rowOff>66675</xdr:rowOff>
    </xdr:from>
    <xdr:to>
      <xdr:col>16</xdr:col>
      <xdr:colOff>123825</xdr:colOff>
      <xdr:row>27</xdr:row>
      <xdr:rowOff>76200</xdr:rowOff>
    </xdr:to>
    <xdr:pic>
      <xdr:nvPicPr>
        <xdr:cNvPr id="47209" name="Picture 11">
          <a:extLst>
            <a:ext uri="{FF2B5EF4-FFF2-40B4-BE49-F238E27FC236}">
              <a16:creationId xmlns:a16="http://schemas.microsoft.com/office/drawing/2014/main" id="{DEBCB2E2-B892-9E72-0E4C-70D722EA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58152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14</xdr:col>
      <xdr:colOff>190500</xdr:colOff>
      <xdr:row>24</xdr:row>
      <xdr:rowOff>0</xdr:rowOff>
    </xdr:from>
    <xdr:to>
      <xdr:col>15</xdr:col>
      <xdr:colOff>200025</xdr:colOff>
      <xdr:row>27</xdr:row>
      <xdr:rowOff>9525</xdr:rowOff>
    </xdr:to>
    <xdr:pic>
      <xdr:nvPicPr>
        <xdr:cNvPr id="47210" name="Picture 21">
          <a:extLst>
            <a:ext uri="{FF2B5EF4-FFF2-40B4-BE49-F238E27FC236}">
              <a16:creationId xmlns:a16="http://schemas.microsoft.com/office/drawing/2014/main" id="{DD048F42-C0D1-900A-C6A1-97941DD75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451485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581025</xdr:colOff>
      <xdr:row>25</xdr:row>
      <xdr:rowOff>28575</xdr:rowOff>
    </xdr:from>
    <xdr:to>
      <xdr:col>17</xdr:col>
      <xdr:colOff>152400</xdr:colOff>
      <xdr:row>29</xdr:row>
      <xdr:rowOff>9525</xdr:rowOff>
    </xdr:to>
    <xdr:pic>
      <xdr:nvPicPr>
        <xdr:cNvPr id="47211" name="Picture 23">
          <a:extLst>
            <a:ext uri="{FF2B5EF4-FFF2-40B4-BE49-F238E27FC236}">
              <a16:creationId xmlns:a16="http://schemas.microsoft.com/office/drawing/2014/main" id="{1210FFF3-880A-813E-85B9-FCC805556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85775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228600</xdr:colOff>
      <xdr:row>24</xdr:row>
      <xdr:rowOff>200025</xdr:rowOff>
    </xdr:from>
    <xdr:to>
      <xdr:col>16</xdr:col>
      <xdr:colOff>447675</xdr:colOff>
      <xdr:row>28</xdr:row>
      <xdr:rowOff>38100</xdr:rowOff>
    </xdr:to>
    <xdr:pic>
      <xdr:nvPicPr>
        <xdr:cNvPr id="47212" name="Picture 32">
          <a:extLst>
            <a:ext uri="{FF2B5EF4-FFF2-40B4-BE49-F238E27FC236}">
              <a16:creationId xmlns:a16="http://schemas.microsoft.com/office/drawing/2014/main" id="{ED6139A1-4883-7531-8E4D-2C54F9F3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71487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76200</xdr:colOff>
      <xdr:row>24</xdr:row>
      <xdr:rowOff>190500</xdr:rowOff>
    </xdr:from>
    <xdr:to>
      <xdr:col>16</xdr:col>
      <xdr:colOff>266700</xdr:colOff>
      <xdr:row>27</xdr:row>
      <xdr:rowOff>123825</xdr:rowOff>
    </xdr:to>
    <xdr:pic>
      <xdr:nvPicPr>
        <xdr:cNvPr id="47213" name="Picture 38">
          <a:extLst>
            <a:ext uri="{FF2B5EF4-FFF2-40B4-BE49-F238E27FC236}">
              <a16:creationId xmlns:a16="http://schemas.microsoft.com/office/drawing/2014/main" id="{E9630845-E0AD-9B90-9C5E-C8CD7606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705350"/>
          <a:ext cx="190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790575</xdr:colOff>
      <xdr:row>9</xdr:row>
      <xdr:rowOff>0</xdr:rowOff>
    </xdr:from>
    <xdr:to>
      <xdr:col>10</xdr:col>
      <xdr:colOff>304800</xdr:colOff>
      <xdr:row>32</xdr:row>
      <xdr:rowOff>66675</xdr:rowOff>
    </xdr:to>
    <xdr:sp macro="" textlink="">
      <xdr:nvSpPr>
        <xdr:cNvPr id="47214" name="Rectangle 46">
          <a:extLst>
            <a:ext uri="{FF2B5EF4-FFF2-40B4-BE49-F238E27FC236}">
              <a16:creationId xmlns:a16="http://schemas.microsoft.com/office/drawing/2014/main" id="{C0549537-F015-669D-6FDA-BCBA8C3F52A4}"/>
            </a:ext>
          </a:extLst>
        </xdr:cNvPr>
        <xdr:cNvSpPr>
          <a:spLocks noChangeArrowheads="1"/>
        </xdr:cNvSpPr>
      </xdr:nvSpPr>
      <xdr:spPr bwMode="auto">
        <a:xfrm rot="183173">
          <a:off x="790575" y="1819275"/>
          <a:ext cx="4286250" cy="427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581025</xdr:colOff>
      <xdr:row>8</xdr:row>
      <xdr:rowOff>38100</xdr:rowOff>
    </xdr:from>
    <xdr:to>
      <xdr:col>0</xdr:col>
      <xdr:colOff>809625</xdr:colOff>
      <xdr:row>31</xdr:row>
      <xdr:rowOff>95250</xdr:rowOff>
    </xdr:to>
    <xdr:sp macro="" textlink="">
      <xdr:nvSpPr>
        <xdr:cNvPr id="47215" name="Line 47">
          <a:extLst>
            <a:ext uri="{FF2B5EF4-FFF2-40B4-BE49-F238E27FC236}">
              <a16:creationId xmlns:a16="http://schemas.microsoft.com/office/drawing/2014/main" id="{DD971AA0-0C37-E216-369E-10865D1F2F27}"/>
            </a:ext>
          </a:extLst>
        </xdr:cNvPr>
        <xdr:cNvSpPr>
          <a:spLocks noChangeShapeType="1"/>
        </xdr:cNvSpPr>
      </xdr:nvSpPr>
      <xdr:spPr bwMode="auto">
        <a:xfrm flipV="1">
          <a:off x="581025" y="1685925"/>
          <a:ext cx="228600" cy="426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285750</xdr:colOff>
      <xdr:row>9</xdr:row>
      <xdr:rowOff>104775</xdr:rowOff>
    </xdr:from>
    <xdr:to>
      <xdr:col>11</xdr:col>
      <xdr:colOff>0</xdr:colOff>
      <xdr:row>32</xdr:row>
      <xdr:rowOff>161925</xdr:rowOff>
    </xdr:to>
    <xdr:sp macro="" textlink="">
      <xdr:nvSpPr>
        <xdr:cNvPr id="47216" name="Line 48">
          <a:extLst>
            <a:ext uri="{FF2B5EF4-FFF2-40B4-BE49-F238E27FC236}">
              <a16:creationId xmlns:a16="http://schemas.microsoft.com/office/drawing/2014/main" id="{E327A957-6189-EB4C-BECF-652DA73218C4}"/>
            </a:ext>
          </a:extLst>
        </xdr:cNvPr>
        <xdr:cNvSpPr>
          <a:spLocks noChangeShapeType="1"/>
        </xdr:cNvSpPr>
      </xdr:nvSpPr>
      <xdr:spPr bwMode="auto">
        <a:xfrm flipV="1">
          <a:off x="5057775" y="1924050"/>
          <a:ext cx="228600" cy="426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695325</xdr:colOff>
      <xdr:row>32</xdr:row>
      <xdr:rowOff>28575</xdr:rowOff>
    </xdr:from>
    <xdr:to>
      <xdr:col>10</xdr:col>
      <xdr:colOff>180975</xdr:colOff>
      <xdr:row>33</xdr:row>
      <xdr:rowOff>76200</xdr:rowOff>
    </xdr:to>
    <xdr:sp macro="" textlink="">
      <xdr:nvSpPr>
        <xdr:cNvPr id="47217" name="Line 49">
          <a:extLst>
            <a:ext uri="{FF2B5EF4-FFF2-40B4-BE49-F238E27FC236}">
              <a16:creationId xmlns:a16="http://schemas.microsoft.com/office/drawing/2014/main" id="{A22427FE-0929-2227-F3C4-28100182FBD0}"/>
            </a:ext>
          </a:extLst>
        </xdr:cNvPr>
        <xdr:cNvSpPr>
          <a:spLocks noChangeShapeType="1"/>
        </xdr:cNvSpPr>
      </xdr:nvSpPr>
      <xdr:spPr bwMode="auto">
        <a:xfrm>
          <a:off x="695325" y="6057900"/>
          <a:ext cx="425767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7</xdr:row>
      <xdr:rowOff>66675</xdr:rowOff>
    </xdr:from>
    <xdr:to>
      <xdr:col>10</xdr:col>
      <xdr:colOff>447675</xdr:colOff>
      <xdr:row>8</xdr:row>
      <xdr:rowOff>133350</xdr:rowOff>
    </xdr:to>
    <xdr:sp macro="" textlink="">
      <xdr:nvSpPr>
        <xdr:cNvPr id="47218" name="Line 50">
          <a:extLst>
            <a:ext uri="{FF2B5EF4-FFF2-40B4-BE49-F238E27FC236}">
              <a16:creationId xmlns:a16="http://schemas.microsoft.com/office/drawing/2014/main" id="{2E0FF172-F5CA-15F6-E586-CB0B0070134E}"/>
            </a:ext>
          </a:extLst>
        </xdr:cNvPr>
        <xdr:cNvSpPr>
          <a:spLocks noChangeShapeType="1"/>
        </xdr:cNvSpPr>
      </xdr:nvSpPr>
      <xdr:spPr bwMode="auto">
        <a:xfrm>
          <a:off x="942975" y="1543050"/>
          <a:ext cx="4276725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8</xdr:row>
      <xdr:rowOff>47625</xdr:rowOff>
    </xdr:from>
    <xdr:to>
      <xdr:col>1</xdr:col>
      <xdr:colOff>114300</xdr:colOff>
      <xdr:row>8</xdr:row>
      <xdr:rowOff>123825</xdr:rowOff>
    </xdr:to>
    <xdr:sp macro="" textlink="">
      <xdr:nvSpPr>
        <xdr:cNvPr id="47219" name="Oval 51">
          <a:extLst>
            <a:ext uri="{FF2B5EF4-FFF2-40B4-BE49-F238E27FC236}">
              <a16:creationId xmlns:a16="http://schemas.microsoft.com/office/drawing/2014/main" id="{5C3FDF52-0EBE-6C2B-A781-47080D69DD14}"/>
            </a:ext>
          </a:extLst>
        </xdr:cNvPr>
        <xdr:cNvSpPr>
          <a:spLocks noChangeArrowheads="1"/>
        </xdr:cNvSpPr>
      </xdr:nvSpPr>
      <xdr:spPr bwMode="auto">
        <a:xfrm>
          <a:off x="885825" y="1695450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10</xdr:col>
      <xdr:colOff>352425</xdr:colOff>
      <xdr:row>9</xdr:row>
      <xdr:rowOff>95250</xdr:rowOff>
    </xdr:from>
    <xdr:to>
      <xdr:col>10</xdr:col>
      <xdr:colOff>438150</xdr:colOff>
      <xdr:row>10</xdr:row>
      <xdr:rowOff>0</xdr:rowOff>
    </xdr:to>
    <xdr:sp macro="" textlink="">
      <xdr:nvSpPr>
        <xdr:cNvPr id="47220" name="Oval 52">
          <a:extLst>
            <a:ext uri="{FF2B5EF4-FFF2-40B4-BE49-F238E27FC236}">
              <a16:creationId xmlns:a16="http://schemas.microsoft.com/office/drawing/2014/main" id="{302FFFD3-FF97-A34D-2C5D-DA1F6878ED63}"/>
            </a:ext>
          </a:extLst>
        </xdr:cNvPr>
        <xdr:cNvSpPr>
          <a:spLocks noChangeArrowheads="1"/>
        </xdr:cNvSpPr>
      </xdr:nvSpPr>
      <xdr:spPr bwMode="auto">
        <a:xfrm>
          <a:off x="5124450" y="1914525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32</xdr:row>
      <xdr:rowOff>123825</xdr:rowOff>
    </xdr:from>
    <xdr:to>
      <xdr:col>10</xdr:col>
      <xdr:colOff>219075</xdr:colOff>
      <xdr:row>33</xdr:row>
      <xdr:rowOff>28575</xdr:rowOff>
    </xdr:to>
    <xdr:sp macro="" textlink="">
      <xdr:nvSpPr>
        <xdr:cNvPr id="47221" name="Oval 53">
          <a:extLst>
            <a:ext uri="{FF2B5EF4-FFF2-40B4-BE49-F238E27FC236}">
              <a16:creationId xmlns:a16="http://schemas.microsoft.com/office/drawing/2014/main" id="{48C90BC4-4C84-BC94-5F4F-2D96C0C869AF}"/>
            </a:ext>
          </a:extLst>
        </xdr:cNvPr>
        <xdr:cNvSpPr>
          <a:spLocks noChangeArrowheads="1"/>
        </xdr:cNvSpPr>
      </xdr:nvSpPr>
      <xdr:spPr bwMode="auto">
        <a:xfrm>
          <a:off x="4905375" y="6153150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0</xdr:col>
      <xdr:colOff>657225</xdr:colOff>
      <xdr:row>31</xdr:row>
      <xdr:rowOff>66675</xdr:rowOff>
    </xdr:from>
    <xdr:to>
      <xdr:col>0</xdr:col>
      <xdr:colOff>742950</xdr:colOff>
      <xdr:row>31</xdr:row>
      <xdr:rowOff>142875</xdr:rowOff>
    </xdr:to>
    <xdr:sp macro="" textlink="">
      <xdr:nvSpPr>
        <xdr:cNvPr id="47222" name="Oval 54">
          <a:extLst>
            <a:ext uri="{FF2B5EF4-FFF2-40B4-BE49-F238E27FC236}">
              <a16:creationId xmlns:a16="http://schemas.microsoft.com/office/drawing/2014/main" id="{E98B5D63-5ACB-9D92-A307-34FBCF423A54}"/>
            </a:ext>
          </a:extLst>
        </xdr:cNvPr>
        <xdr:cNvSpPr>
          <a:spLocks noChangeArrowheads="1"/>
        </xdr:cNvSpPr>
      </xdr:nvSpPr>
      <xdr:spPr bwMode="auto">
        <a:xfrm>
          <a:off x="657225" y="5924550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33</xdr:row>
      <xdr:rowOff>19050</xdr:rowOff>
    </xdr:from>
    <xdr:to>
      <xdr:col>5</xdr:col>
      <xdr:colOff>171450</xdr:colOff>
      <xdr:row>33</xdr:row>
      <xdr:rowOff>142875</xdr:rowOff>
    </xdr:to>
    <xdr:sp macro="" textlink="">
      <xdr:nvSpPr>
        <xdr:cNvPr id="42039" name="Text Box 55">
          <a:extLst>
            <a:ext uri="{FF2B5EF4-FFF2-40B4-BE49-F238E27FC236}">
              <a16:creationId xmlns:a16="http://schemas.microsoft.com/office/drawing/2014/main" id="{0CBDB531-88FC-D1DE-26E3-64E34C5135AB}"/>
            </a:ext>
          </a:extLst>
        </xdr:cNvPr>
        <xdr:cNvSpPr txBox="1">
          <a:spLocks noChangeArrowheads="1"/>
        </xdr:cNvSpPr>
      </xdr:nvSpPr>
      <xdr:spPr bwMode="auto">
        <a:xfrm>
          <a:off x="2724150" y="6219825"/>
          <a:ext cx="2762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80 m</a:t>
          </a:r>
        </a:p>
      </xdr:txBody>
    </xdr:sp>
    <xdr:clientData/>
  </xdr:twoCellAnchor>
  <xdr:twoCellAnchor>
    <xdr:from>
      <xdr:col>3</xdr:col>
      <xdr:colOff>200025</xdr:colOff>
      <xdr:row>6</xdr:row>
      <xdr:rowOff>152400</xdr:rowOff>
    </xdr:from>
    <xdr:to>
      <xdr:col>3</xdr:col>
      <xdr:colOff>552450</xdr:colOff>
      <xdr:row>7</xdr:row>
      <xdr:rowOff>104775</xdr:rowOff>
    </xdr:to>
    <xdr:sp macro="" textlink="">
      <xdr:nvSpPr>
        <xdr:cNvPr id="42040" name="Text Box 56">
          <a:extLst>
            <a:ext uri="{FF2B5EF4-FFF2-40B4-BE49-F238E27FC236}">
              <a16:creationId xmlns:a16="http://schemas.microsoft.com/office/drawing/2014/main" id="{72447C09-4379-8270-3BB3-AB31B8811C56}"/>
            </a:ext>
          </a:extLst>
        </xdr:cNvPr>
        <xdr:cNvSpPr txBox="1">
          <a:spLocks noChangeArrowheads="1"/>
        </xdr:cNvSpPr>
      </xdr:nvSpPr>
      <xdr:spPr bwMode="auto">
        <a:xfrm>
          <a:off x="2152650" y="1466850"/>
          <a:ext cx="3524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74.2 m</a:t>
          </a:r>
        </a:p>
      </xdr:txBody>
    </xdr:sp>
    <xdr:clientData/>
  </xdr:twoCellAnchor>
  <xdr:twoCellAnchor>
    <xdr:from>
      <xdr:col>10</xdr:col>
      <xdr:colOff>457200</xdr:colOff>
      <xdr:row>20</xdr:row>
      <xdr:rowOff>95250</xdr:rowOff>
    </xdr:from>
    <xdr:to>
      <xdr:col>12</xdr:col>
      <xdr:colOff>142875</xdr:colOff>
      <xdr:row>21</xdr:row>
      <xdr:rowOff>38100</xdr:rowOff>
    </xdr:to>
    <xdr:sp macro="" textlink="">
      <xdr:nvSpPr>
        <xdr:cNvPr id="42041" name="Text Box 57">
          <a:extLst>
            <a:ext uri="{FF2B5EF4-FFF2-40B4-BE49-F238E27FC236}">
              <a16:creationId xmlns:a16="http://schemas.microsoft.com/office/drawing/2014/main" id="{6AFB1F82-9F84-5F6A-B7EB-6D2C3195E1C6}"/>
            </a:ext>
          </a:extLst>
        </xdr:cNvPr>
        <xdr:cNvSpPr txBox="1">
          <a:spLocks noChangeArrowheads="1"/>
        </xdr:cNvSpPr>
      </xdr:nvSpPr>
      <xdr:spPr bwMode="auto">
        <a:xfrm>
          <a:off x="5229225" y="3800475"/>
          <a:ext cx="3524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100 m</a:t>
          </a:r>
        </a:p>
      </xdr:txBody>
    </xdr:sp>
    <xdr:clientData/>
  </xdr:twoCellAnchor>
  <xdr:twoCellAnchor>
    <xdr:from>
      <xdr:col>0</xdr:col>
      <xdr:colOff>333375</xdr:colOff>
      <xdr:row>20</xdr:row>
      <xdr:rowOff>57150</xdr:rowOff>
    </xdr:from>
    <xdr:to>
      <xdr:col>0</xdr:col>
      <xdr:colOff>685800</xdr:colOff>
      <xdr:row>21</xdr:row>
      <xdr:rowOff>0</xdr:rowOff>
    </xdr:to>
    <xdr:sp macro="" textlink="">
      <xdr:nvSpPr>
        <xdr:cNvPr id="42042" name="Text Box 58">
          <a:extLst>
            <a:ext uri="{FF2B5EF4-FFF2-40B4-BE49-F238E27FC236}">
              <a16:creationId xmlns:a16="http://schemas.microsoft.com/office/drawing/2014/main" id="{083051CA-FE37-2770-04BB-257A72FE388F}"/>
            </a:ext>
          </a:extLst>
        </xdr:cNvPr>
        <xdr:cNvSpPr txBox="1">
          <a:spLocks noChangeArrowheads="1"/>
        </xdr:cNvSpPr>
      </xdr:nvSpPr>
      <xdr:spPr bwMode="auto">
        <a:xfrm>
          <a:off x="333375" y="3762375"/>
          <a:ext cx="3524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91.5 m</a:t>
          </a:r>
        </a:p>
      </xdr:txBody>
    </xdr:sp>
    <xdr:clientData/>
  </xdr:twoCellAnchor>
  <xdr:twoCellAnchor>
    <xdr:from>
      <xdr:col>0</xdr:col>
      <xdr:colOff>771525</xdr:colOff>
      <xdr:row>30</xdr:row>
      <xdr:rowOff>123825</xdr:rowOff>
    </xdr:from>
    <xdr:to>
      <xdr:col>2</xdr:col>
      <xdr:colOff>419100</xdr:colOff>
      <xdr:row>31</xdr:row>
      <xdr:rowOff>57150</xdr:rowOff>
    </xdr:to>
    <xdr:sp macro="" textlink="">
      <xdr:nvSpPr>
        <xdr:cNvPr id="42043" name="Text Box 59">
          <a:extLst>
            <a:ext uri="{FF2B5EF4-FFF2-40B4-BE49-F238E27FC236}">
              <a16:creationId xmlns:a16="http://schemas.microsoft.com/office/drawing/2014/main" id="{7488C72F-28B6-9F19-FC1E-7261AACF3A75}"/>
            </a:ext>
          </a:extLst>
        </xdr:cNvPr>
        <xdr:cNvSpPr txBox="1">
          <a:spLocks noChangeArrowheads="1"/>
        </xdr:cNvSpPr>
      </xdr:nvSpPr>
      <xdr:spPr bwMode="auto">
        <a:xfrm>
          <a:off x="771525" y="5810250"/>
          <a:ext cx="9525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Eisenstab</a:t>
          </a:r>
        </a:p>
      </xdr:txBody>
    </xdr:sp>
    <xdr:clientData/>
  </xdr:twoCellAnchor>
  <xdr:twoCellAnchor>
    <xdr:from>
      <xdr:col>10</xdr:col>
      <xdr:colOff>228600</xdr:colOff>
      <xdr:row>33</xdr:row>
      <xdr:rowOff>19050</xdr:rowOff>
    </xdr:from>
    <xdr:to>
      <xdr:col>11</xdr:col>
      <xdr:colOff>19050</xdr:colOff>
      <xdr:row>33</xdr:row>
      <xdr:rowOff>152400</xdr:rowOff>
    </xdr:to>
    <xdr:sp macro="" textlink="">
      <xdr:nvSpPr>
        <xdr:cNvPr id="42309" name="Text Box 60">
          <a:extLst>
            <a:ext uri="{FF2B5EF4-FFF2-40B4-BE49-F238E27FC236}">
              <a16:creationId xmlns:a16="http://schemas.microsoft.com/office/drawing/2014/main" id="{A94EF536-0024-65BE-9286-C83C729C4CF4}"/>
            </a:ext>
          </a:extLst>
        </xdr:cNvPr>
        <xdr:cNvSpPr txBox="1">
          <a:spLocks noChangeArrowheads="1"/>
        </xdr:cNvSpPr>
      </xdr:nvSpPr>
      <xdr:spPr bwMode="auto">
        <a:xfrm>
          <a:off x="5000625" y="6219825"/>
          <a:ext cx="304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</a:t>
          </a:r>
        </a:p>
      </xdr:txBody>
    </xdr:sp>
    <xdr:clientData/>
  </xdr:twoCellAnchor>
  <xdr:twoCellAnchor>
    <xdr:from>
      <xdr:col>7</xdr:col>
      <xdr:colOff>152400</xdr:colOff>
      <xdr:row>9</xdr:row>
      <xdr:rowOff>161925</xdr:rowOff>
    </xdr:from>
    <xdr:to>
      <xdr:col>10</xdr:col>
      <xdr:colOff>342900</xdr:colOff>
      <xdr:row>10</xdr:row>
      <xdr:rowOff>142875</xdr:rowOff>
    </xdr:to>
    <xdr:sp macro="" textlink="">
      <xdr:nvSpPr>
        <xdr:cNvPr id="42310" name="Text Box 61">
          <a:extLst>
            <a:ext uri="{FF2B5EF4-FFF2-40B4-BE49-F238E27FC236}">
              <a16:creationId xmlns:a16="http://schemas.microsoft.com/office/drawing/2014/main" id="{31DEDD0B-2E03-8637-6B58-60C7F0336788}"/>
            </a:ext>
          </a:extLst>
        </xdr:cNvPr>
        <xdr:cNvSpPr txBox="1">
          <a:spLocks noChangeArrowheads="1"/>
        </xdr:cNvSpPr>
      </xdr:nvSpPr>
      <xdr:spPr bwMode="auto">
        <a:xfrm>
          <a:off x="4162425" y="1981200"/>
          <a:ext cx="952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grosser Bodenstein</a:t>
          </a:r>
        </a:p>
      </xdr:txBody>
    </xdr:sp>
    <xdr:clientData/>
  </xdr:twoCellAnchor>
  <xdr:twoCellAnchor>
    <xdr:from>
      <xdr:col>1</xdr:col>
      <xdr:colOff>104775</xdr:colOff>
      <xdr:row>8</xdr:row>
      <xdr:rowOff>104775</xdr:rowOff>
    </xdr:from>
    <xdr:to>
      <xdr:col>2</xdr:col>
      <xdr:colOff>609600</xdr:colOff>
      <xdr:row>9</xdr:row>
      <xdr:rowOff>57150</xdr:rowOff>
    </xdr:to>
    <xdr:sp macro="" textlink="">
      <xdr:nvSpPr>
        <xdr:cNvPr id="42046" name="Text Box 62">
          <a:extLst>
            <a:ext uri="{FF2B5EF4-FFF2-40B4-BE49-F238E27FC236}">
              <a16:creationId xmlns:a16="http://schemas.microsoft.com/office/drawing/2014/main" id="{84324E41-E870-040B-2C67-C2941536A2EA}"/>
            </a:ext>
          </a:extLst>
        </xdr:cNvPr>
        <xdr:cNvSpPr txBox="1">
          <a:spLocks noChangeArrowheads="1"/>
        </xdr:cNvSpPr>
      </xdr:nvSpPr>
      <xdr:spPr bwMode="auto">
        <a:xfrm>
          <a:off x="962025" y="1752600"/>
          <a:ext cx="9525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Fels</a:t>
          </a:r>
        </a:p>
      </xdr:txBody>
    </xdr:sp>
    <xdr:clientData/>
  </xdr:twoCellAnchor>
  <xdr:twoCellAnchor>
    <xdr:from>
      <xdr:col>0</xdr:col>
      <xdr:colOff>228600</xdr:colOff>
      <xdr:row>6</xdr:row>
      <xdr:rowOff>28575</xdr:rowOff>
    </xdr:from>
    <xdr:to>
      <xdr:col>0</xdr:col>
      <xdr:colOff>457200</xdr:colOff>
      <xdr:row>6</xdr:row>
      <xdr:rowOff>123825</xdr:rowOff>
    </xdr:to>
    <xdr:sp macro="" textlink="">
      <xdr:nvSpPr>
        <xdr:cNvPr id="47231" name="Line 64">
          <a:extLst>
            <a:ext uri="{FF2B5EF4-FFF2-40B4-BE49-F238E27FC236}">
              <a16:creationId xmlns:a16="http://schemas.microsoft.com/office/drawing/2014/main" id="{9AE793D2-0C27-A58C-6F96-041A03ACE949}"/>
            </a:ext>
          </a:extLst>
        </xdr:cNvPr>
        <xdr:cNvSpPr>
          <a:spLocks noChangeShapeType="1"/>
        </xdr:cNvSpPr>
      </xdr:nvSpPr>
      <xdr:spPr bwMode="auto">
        <a:xfrm>
          <a:off x="228600" y="1343025"/>
          <a:ext cx="22860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7</xdr:row>
      <xdr:rowOff>19050</xdr:rowOff>
    </xdr:from>
    <xdr:to>
      <xdr:col>6</xdr:col>
      <xdr:colOff>314325</xdr:colOff>
      <xdr:row>8</xdr:row>
      <xdr:rowOff>9525</xdr:rowOff>
    </xdr:to>
    <xdr:sp macro="" textlink="">
      <xdr:nvSpPr>
        <xdr:cNvPr id="47232" name="Freeform 66">
          <a:extLst>
            <a:ext uri="{FF2B5EF4-FFF2-40B4-BE49-F238E27FC236}">
              <a16:creationId xmlns:a16="http://schemas.microsoft.com/office/drawing/2014/main" id="{62CCAB87-0FB3-552F-146F-99BAC3464D82}"/>
            </a:ext>
          </a:extLst>
        </xdr:cNvPr>
        <xdr:cNvSpPr>
          <a:spLocks/>
        </xdr:cNvSpPr>
      </xdr:nvSpPr>
      <xdr:spPr bwMode="auto">
        <a:xfrm rot="760823">
          <a:off x="2867025" y="1495425"/>
          <a:ext cx="923925" cy="161925"/>
        </a:xfrm>
        <a:custGeom>
          <a:avLst/>
          <a:gdLst>
            <a:gd name="T0" fmla="*/ 0 w 97"/>
            <a:gd name="T1" fmla="*/ 2147483646 h 17"/>
            <a:gd name="T2" fmla="*/ 2147483646 w 97"/>
            <a:gd name="T3" fmla="*/ 2147483646 h 17"/>
            <a:gd name="T4" fmla="*/ 2147483646 w 97"/>
            <a:gd name="T5" fmla="*/ 2147483646 h 17"/>
            <a:gd name="T6" fmla="*/ 2147483646 w 97"/>
            <a:gd name="T7" fmla="*/ 0 h 1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97" h="17">
              <a:moveTo>
                <a:pt x="0" y="12"/>
              </a:moveTo>
              <a:cubicBezTo>
                <a:pt x="5" y="15"/>
                <a:pt x="9" y="16"/>
                <a:pt x="15" y="17"/>
              </a:cubicBezTo>
              <a:cubicBezTo>
                <a:pt x="57" y="16"/>
                <a:pt x="52" y="17"/>
                <a:pt x="78" y="11"/>
              </a:cubicBezTo>
              <a:cubicBezTo>
                <a:pt x="81" y="8"/>
                <a:pt x="92" y="0"/>
                <a:pt x="97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447675</xdr:colOff>
      <xdr:row>6</xdr:row>
      <xdr:rowOff>142875</xdr:rowOff>
    </xdr:from>
    <xdr:to>
      <xdr:col>6</xdr:col>
      <xdr:colOff>142875</xdr:colOff>
      <xdr:row>7</xdr:row>
      <xdr:rowOff>123825</xdr:rowOff>
    </xdr:to>
    <xdr:sp macro="" textlink="">
      <xdr:nvSpPr>
        <xdr:cNvPr id="42314" name="Text Box 67">
          <a:extLst>
            <a:ext uri="{FF2B5EF4-FFF2-40B4-BE49-F238E27FC236}">
              <a16:creationId xmlns:a16="http://schemas.microsoft.com/office/drawing/2014/main" id="{4205F462-2321-FE5C-C584-D894399EA780}"/>
            </a:ext>
          </a:extLst>
        </xdr:cNvPr>
        <xdr:cNvSpPr txBox="1">
          <a:spLocks noChangeArrowheads="1"/>
        </xdr:cNvSpPr>
      </xdr:nvSpPr>
      <xdr:spPr bwMode="auto">
        <a:xfrm>
          <a:off x="3276600" y="1457325"/>
          <a:ext cx="3429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Fels</a:t>
          </a:r>
        </a:p>
        <a:p>
          <a:pPr algn="l" rtl="0">
            <a:defRPr sz="1000"/>
          </a:pPr>
          <a:endParaRPr lang="de-CH" sz="800" b="0" i="0" u="none" strike="noStrike" baseline="0">
            <a:solidFill>
              <a:srgbClr val="80808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161925</xdr:colOff>
      <xdr:row>30</xdr:row>
      <xdr:rowOff>85725</xdr:rowOff>
    </xdr:from>
    <xdr:to>
      <xdr:col>10</xdr:col>
      <xdr:colOff>247650</xdr:colOff>
      <xdr:row>30</xdr:row>
      <xdr:rowOff>161925</xdr:rowOff>
    </xdr:to>
    <xdr:sp macro="" textlink="">
      <xdr:nvSpPr>
        <xdr:cNvPr id="47234" name="Oval 69">
          <a:extLst>
            <a:ext uri="{FF2B5EF4-FFF2-40B4-BE49-F238E27FC236}">
              <a16:creationId xmlns:a16="http://schemas.microsoft.com/office/drawing/2014/main" id="{06746DAD-046B-3012-1754-4CF3962A6DD8}"/>
            </a:ext>
          </a:extLst>
        </xdr:cNvPr>
        <xdr:cNvSpPr>
          <a:spLocks noChangeArrowheads="1"/>
        </xdr:cNvSpPr>
      </xdr:nvSpPr>
      <xdr:spPr bwMode="auto">
        <a:xfrm>
          <a:off x="4933950" y="5772150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10</xdr:row>
      <xdr:rowOff>38100</xdr:rowOff>
    </xdr:from>
    <xdr:to>
      <xdr:col>5</xdr:col>
      <xdr:colOff>76200</xdr:colOff>
      <xdr:row>11</xdr:row>
      <xdr:rowOff>85725</xdr:rowOff>
    </xdr:to>
    <xdr:sp macro="" textlink="">
      <xdr:nvSpPr>
        <xdr:cNvPr id="47235" name="Line 70">
          <a:extLst>
            <a:ext uri="{FF2B5EF4-FFF2-40B4-BE49-F238E27FC236}">
              <a16:creationId xmlns:a16="http://schemas.microsoft.com/office/drawing/2014/main" id="{54025D43-9959-DFCC-B694-7B6F66550917}"/>
            </a:ext>
          </a:extLst>
        </xdr:cNvPr>
        <xdr:cNvSpPr>
          <a:spLocks noChangeShapeType="1"/>
        </xdr:cNvSpPr>
      </xdr:nvSpPr>
      <xdr:spPr bwMode="auto">
        <a:xfrm flipH="1">
          <a:off x="2876550" y="2028825"/>
          <a:ext cx="2857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8</xdr:row>
      <xdr:rowOff>19050</xdr:rowOff>
    </xdr:from>
    <xdr:to>
      <xdr:col>5</xdr:col>
      <xdr:colOff>390525</xdr:colOff>
      <xdr:row>9</xdr:row>
      <xdr:rowOff>38100</xdr:rowOff>
    </xdr:to>
    <xdr:sp macro="" textlink="">
      <xdr:nvSpPr>
        <xdr:cNvPr id="47236" name="Line 72">
          <a:extLst>
            <a:ext uri="{FF2B5EF4-FFF2-40B4-BE49-F238E27FC236}">
              <a16:creationId xmlns:a16="http://schemas.microsoft.com/office/drawing/2014/main" id="{A9E84338-DB88-0B48-8C73-C05E0BA230B8}"/>
            </a:ext>
          </a:extLst>
        </xdr:cNvPr>
        <xdr:cNvSpPr>
          <a:spLocks noChangeShapeType="1"/>
        </xdr:cNvSpPr>
      </xdr:nvSpPr>
      <xdr:spPr bwMode="auto">
        <a:xfrm flipV="1">
          <a:off x="2990850" y="1666875"/>
          <a:ext cx="22860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371475</xdr:colOff>
      <xdr:row>8</xdr:row>
      <xdr:rowOff>57150</xdr:rowOff>
    </xdr:from>
    <xdr:to>
      <xdr:col>6</xdr:col>
      <xdr:colOff>76200</xdr:colOff>
      <xdr:row>9</xdr:row>
      <xdr:rowOff>0</xdr:rowOff>
    </xdr:to>
    <xdr:sp macro="" textlink="">
      <xdr:nvSpPr>
        <xdr:cNvPr id="42057" name="Text Box 73">
          <a:extLst>
            <a:ext uri="{FF2B5EF4-FFF2-40B4-BE49-F238E27FC236}">
              <a16:creationId xmlns:a16="http://schemas.microsoft.com/office/drawing/2014/main" id="{DA8EA9DE-2C28-EF42-B9CB-A5811347E797}"/>
            </a:ext>
          </a:extLst>
        </xdr:cNvPr>
        <xdr:cNvSpPr txBox="1">
          <a:spLocks noChangeArrowheads="1"/>
        </xdr:cNvSpPr>
      </xdr:nvSpPr>
      <xdr:spPr bwMode="auto">
        <a:xfrm>
          <a:off x="3200400" y="1704975"/>
          <a:ext cx="3524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 m</a:t>
          </a:r>
        </a:p>
      </xdr:txBody>
    </xdr:sp>
    <xdr:clientData/>
  </xdr:twoCellAnchor>
  <xdr:twoCellAnchor>
    <xdr:from>
      <xdr:col>7</xdr:col>
      <xdr:colOff>180975</xdr:colOff>
      <xdr:row>31</xdr:row>
      <xdr:rowOff>28575</xdr:rowOff>
    </xdr:from>
    <xdr:to>
      <xdr:col>10</xdr:col>
      <xdr:colOff>95250</xdr:colOff>
      <xdr:row>33</xdr:row>
      <xdr:rowOff>9525</xdr:rowOff>
    </xdr:to>
    <xdr:sp macro="" textlink="">
      <xdr:nvSpPr>
        <xdr:cNvPr id="42319" name="Text Box 106">
          <a:extLst>
            <a:ext uri="{FF2B5EF4-FFF2-40B4-BE49-F238E27FC236}">
              <a16:creationId xmlns:a16="http://schemas.microsoft.com/office/drawing/2014/main" id="{8A0D6C0E-F24A-849C-34A5-8FBAAF83935A}"/>
            </a:ext>
          </a:extLst>
        </xdr:cNvPr>
        <xdr:cNvSpPr txBox="1">
          <a:spLocks noChangeArrowheads="1"/>
        </xdr:cNvSpPr>
      </xdr:nvSpPr>
      <xdr:spPr bwMode="auto">
        <a:xfrm>
          <a:off x="4191000" y="5886450"/>
          <a:ext cx="676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(bei Eckstein)</a:t>
          </a:r>
        </a:p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3 </a:t>
          </a:r>
        </a:p>
      </xdr:txBody>
    </xdr:sp>
    <xdr:clientData/>
  </xdr:twoCellAnchor>
  <xdr:twoCellAnchor>
    <xdr:from>
      <xdr:col>8</xdr:col>
      <xdr:colOff>152400</xdr:colOff>
      <xdr:row>32</xdr:row>
      <xdr:rowOff>152400</xdr:rowOff>
    </xdr:from>
    <xdr:to>
      <xdr:col>10</xdr:col>
      <xdr:colOff>133350</xdr:colOff>
      <xdr:row>33</xdr:row>
      <xdr:rowOff>0</xdr:rowOff>
    </xdr:to>
    <xdr:sp macro="" textlink="">
      <xdr:nvSpPr>
        <xdr:cNvPr id="47239" name="Line 70">
          <a:extLst>
            <a:ext uri="{FF2B5EF4-FFF2-40B4-BE49-F238E27FC236}">
              <a16:creationId xmlns:a16="http://schemas.microsoft.com/office/drawing/2014/main" id="{96918981-4E11-CCC6-A8C1-4DD2E355BA25}"/>
            </a:ext>
          </a:extLst>
        </xdr:cNvPr>
        <xdr:cNvSpPr>
          <a:spLocks noChangeShapeType="1"/>
        </xdr:cNvSpPr>
      </xdr:nvSpPr>
      <xdr:spPr bwMode="auto">
        <a:xfrm flipH="1" flipV="1">
          <a:off x="4391025" y="6181725"/>
          <a:ext cx="51435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29</xdr:row>
      <xdr:rowOff>152400</xdr:rowOff>
    </xdr:from>
    <xdr:to>
      <xdr:col>10</xdr:col>
      <xdr:colOff>142875</xdr:colOff>
      <xdr:row>30</xdr:row>
      <xdr:rowOff>85725</xdr:rowOff>
    </xdr:to>
    <xdr:sp macro="" textlink="">
      <xdr:nvSpPr>
        <xdr:cNvPr id="47240" name="Line 70">
          <a:extLst>
            <a:ext uri="{FF2B5EF4-FFF2-40B4-BE49-F238E27FC236}">
              <a16:creationId xmlns:a16="http://schemas.microsoft.com/office/drawing/2014/main" id="{F6F57415-9D78-97E1-6613-AC70A435BC9F}"/>
            </a:ext>
          </a:extLst>
        </xdr:cNvPr>
        <xdr:cNvSpPr>
          <a:spLocks noChangeShapeType="1"/>
        </xdr:cNvSpPr>
      </xdr:nvSpPr>
      <xdr:spPr bwMode="auto">
        <a:xfrm flipH="1" flipV="1">
          <a:off x="4705350" y="5667375"/>
          <a:ext cx="20955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28</xdr:row>
      <xdr:rowOff>171449</xdr:rowOff>
    </xdr:from>
    <xdr:to>
      <xdr:col>9</xdr:col>
      <xdr:colOff>57150</xdr:colOff>
      <xdr:row>30</xdr:row>
      <xdr:rowOff>133350</xdr:rowOff>
    </xdr:to>
    <xdr:sp macro="" textlink="">
      <xdr:nvSpPr>
        <xdr:cNvPr id="61" name="Text Box 106">
          <a:extLst>
            <a:ext uri="{FF2B5EF4-FFF2-40B4-BE49-F238E27FC236}">
              <a16:creationId xmlns:a16="http://schemas.microsoft.com/office/drawing/2014/main" id="{F1C33E82-29A5-F114-B04A-490406DF3F67}"/>
            </a:ext>
          </a:extLst>
        </xdr:cNvPr>
        <xdr:cNvSpPr txBox="1">
          <a:spLocks noChangeArrowheads="1"/>
        </xdr:cNvSpPr>
      </xdr:nvSpPr>
      <xdr:spPr bwMode="auto">
        <a:xfrm>
          <a:off x="3571875" y="5686424"/>
          <a:ext cx="11334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4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(bei Fichte)</a:t>
          </a:r>
        </a:p>
      </xdr:txBody>
    </xdr:sp>
    <xdr:clientData/>
  </xdr:twoCellAnchor>
  <xdr:twoCellAnchor>
    <xdr:from>
      <xdr:col>0</xdr:col>
      <xdr:colOff>495300</xdr:colOff>
      <xdr:row>32</xdr:row>
      <xdr:rowOff>161925</xdr:rowOff>
    </xdr:from>
    <xdr:to>
      <xdr:col>0</xdr:col>
      <xdr:colOff>581025</xdr:colOff>
      <xdr:row>33</xdr:row>
      <xdr:rowOff>66675</xdr:rowOff>
    </xdr:to>
    <xdr:sp macro="" textlink="">
      <xdr:nvSpPr>
        <xdr:cNvPr id="47242" name="Oval 53">
          <a:extLst>
            <a:ext uri="{FF2B5EF4-FFF2-40B4-BE49-F238E27FC236}">
              <a16:creationId xmlns:a16="http://schemas.microsoft.com/office/drawing/2014/main" id="{BCE2545C-2BBD-99D5-E801-B6091E88C9AD}"/>
            </a:ext>
          </a:extLst>
        </xdr:cNvPr>
        <xdr:cNvSpPr>
          <a:spLocks noChangeArrowheads="1"/>
        </xdr:cNvSpPr>
      </xdr:nvSpPr>
      <xdr:spPr bwMode="auto">
        <a:xfrm>
          <a:off x="495300" y="6191250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32</xdr:row>
      <xdr:rowOff>142874</xdr:rowOff>
    </xdr:from>
    <xdr:to>
      <xdr:col>1</xdr:col>
      <xdr:colOff>428625</xdr:colOff>
      <xdr:row>34</xdr:row>
      <xdr:rowOff>85725</xdr:rowOff>
    </xdr:to>
    <xdr:sp macro="" textlink="">
      <xdr:nvSpPr>
        <xdr:cNvPr id="64" name="Text Box 106">
          <a:extLst>
            <a:ext uri="{FF2B5EF4-FFF2-40B4-BE49-F238E27FC236}">
              <a16:creationId xmlns:a16="http://schemas.microsoft.com/office/drawing/2014/main" id="{A5A64391-501C-3818-8A1C-68DF1F7FD6E2}"/>
            </a:ext>
          </a:extLst>
        </xdr:cNvPr>
        <xdr:cNvSpPr txBox="1">
          <a:spLocks noChangeArrowheads="1"/>
        </xdr:cNvSpPr>
      </xdr:nvSpPr>
      <xdr:spPr bwMode="auto">
        <a:xfrm>
          <a:off x="152400" y="6172199"/>
          <a:ext cx="1133475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1</a:t>
          </a:r>
          <a:r>
            <a:rPr lang="de-D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(bei Tanne)</a:t>
          </a:r>
          <a:endParaRPr lang="de-DE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552450</xdr:colOff>
      <xdr:row>31</xdr:row>
      <xdr:rowOff>152400</xdr:rowOff>
    </xdr:from>
    <xdr:to>
      <xdr:col>0</xdr:col>
      <xdr:colOff>676275</xdr:colOff>
      <xdr:row>33</xdr:row>
      <xdr:rowOff>9525</xdr:rowOff>
    </xdr:to>
    <xdr:sp macro="" textlink="">
      <xdr:nvSpPr>
        <xdr:cNvPr id="47244" name="Line 70">
          <a:extLst>
            <a:ext uri="{FF2B5EF4-FFF2-40B4-BE49-F238E27FC236}">
              <a16:creationId xmlns:a16="http://schemas.microsoft.com/office/drawing/2014/main" id="{E61AAD80-896D-F49B-9A99-09962C7EF659}"/>
            </a:ext>
          </a:extLst>
        </xdr:cNvPr>
        <xdr:cNvSpPr>
          <a:spLocks noChangeShapeType="1"/>
        </xdr:cNvSpPr>
      </xdr:nvSpPr>
      <xdr:spPr bwMode="auto">
        <a:xfrm flipV="1">
          <a:off x="552450" y="6010275"/>
          <a:ext cx="123825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</xdr:colOff>
      <xdr:row>9</xdr:row>
      <xdr:rowOff>57150</xdr:rowOff>
    </xdr:from>
    <xdr:to>
      <xdr:col>5</xdr:col>
      <xdr:colOff>152400</xdr:colOff>
      <xdr:row>9</xdr:row>
      <xdr:rowOff>133350</xdr:rowOff>
    </xdr:to>
    <xdr:sp macro="" textlink="">
      <xdr:nvSpPr>
        <xdr:cNvPr id="47245" name="Oval 54">
          <a:extLst>
            <a:ext uri="{FF2B5EF4-FFF2-40B4-BE49-F238E27FC236}">
              <a16:creationId xmlns:a16="http://schemas.microsoft.com/office/drawing/2014/main" id="{01EDC529-D2F1-D357-14B5-7E09B290D803}"/>
            </a:ext>
          </a:extLst>
        </xdr:cNvPr>
        <xdr:cNvSpPr>
          <a:spLocks noChangeArrowheads="1"/>
        </xdr:cNvSpPr>
      </xdr:nvSpPr>
      <xdr:spPr bwMode="auto">
        <a:xfrm>
          <a:off x="2895600" y="1876425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/>
  </xdr:twoCellAnchor>
  <xdr:twoCellAnchor>
    <xdr:from>
      <xdr:col>5</xdr:col>
      <xdr:colOff>171450</xdr:colOff>
      <xdr:row>10</xdr:row>
      <xdr:rowOff>47624</xdr:rowOff>
    </xdr:from>
    <xdr:to>
      <xdr:col>7</xdr:col>
      <xdr:colOff>123825</xdr:colOff>
      <xdr:row>11</xdr:row>
      <xdr:rowOff>161925</xdr:rowOff>
    </xdr:to>
    <xdr:sp macro="" textlink="">
      <xdr:nvSpPr>
        <xdr:cNvPr id="67" name="Text Box 106">
          <a:extLst>
            <a:ext uri="{FF2B5EF4-FFF2-40B4-BE49-F238E27FC236}">
              <a16:creationId xmlns:a16="http://schemas.microsoft.com/office/drawing/2014/main" id="{0F589C54-CEB3-C497-D3DB-6D0A9558535E}"/>
            </a:ext>
          </a:extLst>
        </xdr:cNvPr>
        <xdr:cNvSpPr txBox="1">
          <a:spLocks noChangeArrowheads="1"/>
        </xdr:cNvSpPr>
      </xdr:nvSpPr>
      <xdr:spPr bwMode="auto">
        <a:xfrm>
          <a:off x="3000375" y="2038349"/>
          <a:ext cx="1133475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2</a:t>
          </a:r>
          <a:r>
            <a:rPr lang="de-D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(an Stock markiert)</a:t>
          </a:r>
          <a:endParaRPr lang="de-DE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209550</xdr:colOff>
      <xdr:row>31</xdr:row>
      <xdr:rowOff>9525</xdr:rowOff>
    </xdr:from>
    <xdr:to>
      <xdr:col>6</xdr:col>
      <xdr:colOff>123825</xdr:colOff>
      <xdr:row>31</xdr:row>
      <xdr:rowOff>104775</xdr:rowOff>
    </xdr:to>
    <xdr:sp macro="" textlink="">
      <xdr:nvSpPr>
        <xdr:cNvPr id="47247" name="Freeform 344">
          <a:extLst>
            <a:ext uri="{FF2B5EF4-FFF2-40B4-BE49-F238E27FC236}">
              <a16:creationId xmlns:a16="http://schemas.microsoft.com/office/drawing/2014/main" id="{DD0ECF41-6FF6-C3D0-0809-9A93A672B0A8}"/>
            </a:ext>
          </a:extLst>
        </xdr:cNvPr>
        <xdr:cNvSpPr>
          <a:spLocks/>
        </xdr:cNvSpPr>
      </xdr:nvSpPr>
      <xdr:spPr bwMode="auto">
        <a:xfrm>
          <a:off x="3038475" y="5867400"/>
          <a:ext cx="561975" cy="95250"/>
        </a:xfrm>
        <a:custGeom>
          <a:avLst/>
          <a:gdLst>
            <a:gd name="T0" fmla="*/ 0 w 59"/>
            <a:gd name="T1" fmla="*/ 181451250 h 10"/>
            <a:gd name="T2" fmla="*/ 997981875 w 59"/>
            <a:gd name="T3" fmla="*/ 0 h 10"/>
            <a:gd name="T4" fmla="*/ 1995963750 w 59"/>
            <a:gd name="T5" fmla="*/ 907256250 h 10"/>
            <a:gd name="T6" fmla="*/ 2147483646 w 59"/>
            <a:gd name="T7" fmla="*/ 90725625 h 10"/>
            <a:gd name="T8" fmla="*/ 2147483646 w 59"/>
            <a:gd name="T9" fmla="*/ 635079375 h 10"/>
            <a:gd name="T10" fmla="*/ 2147483646 w 59"/>
            <a:gd name="T11" fmla="*/ 181451250 h 1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9" h="10">
              <a:moveTo>
                <a:pt x="0" y="2"/>
              </a:moveTo>
              <a:lnTo>
                <a:pt x="11" y="0"/>
              </a:lnTo>
              <a:lnTo>
                <a:pt x="22" y="10"/>
              </a:lnTo>
              <a:lnTo>
                <a:pt x="36" y="1"/>
              </a:lnTo>
              <a:lnTo>
                <a:pt x="49" y="7"/>
              </a:lnTo>
              <a:lnTo>
                <a:pt x="59" y="2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419100</xdr:colOff>
      <xdr:row>30</xdr:row>
      <xdr:rowOff>57150</xdr:rowOff>
    </xdr:from>
    <xdr:to>
      <xdr:col>6</xdr:col>
      <xdr:colOff>47625</xdr:colOff>
      <xdr:row>31</xdr:row>
      <xdr:rowOff>9525</xdr:rowOff>
    </xdr:to>
    <xdr:sp macro="" textlink="">
      <xdr:nvSpPr>
        <xdr:cNvPr id="2" name="Text Box 55">
          <a:extLst>
            <a:ext uri="{FF2B5EF4-FFF2-40B4-BE49-F238E27FC236}">
              <a16:creationId xmlns:a16="http://schemas.microsoft.com/office/drawing/2014/main" id="{DAA81FB2-20DF-6502-0A31-40AADDE5FC2E}"/>
            </a:ext>
          </a:extLst>
        </xdr:cNvPr>
        <xdr:cNvSpPr txBox="1">
          <a:spLocks noChangeArrowheads="1"/>
        </xdr:cNvSpPr>
      </xdr:nvSpPr>
      <xdr:spPr bwMode="auto">
        <a:xfrm>
          <a:off x="2724150" y="6219825"/>
          <a:ext cx="2762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Fels</a:t>
          </a:r>
        </a:p>
      </xdr:txBody>
    </xdr:sp>
    <xdr:clientData/>
  </xdr:twoCellAnchor>
  <xdr:twoCellAnchor>
    <xdr:from>
      <xdr:col>3</xdr:col>
      <xdr:colOff>409575</xdr:colOff>
      <xdr:row>10</xdr:row>
      <xdr:rowOff>133350</xdr:rowOff>
    </xdr:from>
    <xdr:to>
      <xdr:col>4</xdr:col>
      <xdr:colOff>209550</xdr:colOff>
      <xdr:row>31</xdr:row>
      <xdr:rowOff>38100</xdr:rowOff>
    </xdr:to>
    <xdr:sp macro="" textlink="">
      <xdr:nvSpPr>
        <xdr:cNvPr id="47249" name="Freeform 346">
          <a:extLst>
            <a:ext uri="{FF2B5EF4-FFF2-40B4-BE49-F238E27FC236}">
              <a16:creationId xmlns:a16="http://schemas.microsoft.com/office/drawing/2014/main" id="{7F2DF77E-27A3-B504-D7E6-A3D7607C97BA}"/>
            </a:ext>
          </a:extLst>
        </xdr:cNvPr>
        <xdr:cNvSpPr>
          <a:spLocks/>
        </xdr:cNvSpPr>
      </xdr:nvSpPr>
      <xdr:spPr bwMode="auto">
        <a:xfrm>
          <a:off x="2362200" y="2124075"/>
          <a:ext cx="381000" cy="3771900"/>
        </a:xfrm>
        <a:custGeom>
          <a:avLst/>
          <a:gdLst>
            <a:gd name="T0" fmla="*/ 2147483646 w 40"/>
            <a:gd name="T1" fmla="*/ 0 h 396"/>
            <a:gd name="T2" fmla="*/ 2147483646 w 40"/>
            <a:gd name="T3" fmla="*/ 2147483646 h 396"/>
            <a:gd name="T4" fmla="*/ 0 w 40"/>
            <a:gd name="T5" fmla="*/ 2147483646 h 39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0" h="396">
              <a:moveTo>
                <a:pt x="29" y="0"/>
              </a:moveTo>
              <a:cubicBezTo>
                <a:pt x="34" y="22"/>
                <a:pt x="40" y="45"/>
                <a:pt x="35" y="111"/>
              </a:cubicBezTo>
              <a:cubicBezTo>
                <a:pt x="30" y="177"/>
                <a:pt x="15" y="286"/>
                <a:pt x="0" y="39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57150</xdr:rowOff>
    </xdr:from>
    <xdr:to>
      <xdr:col>5</xdr:col>
      <xdr:colOff>123825</xdr:colOff>
      <xdr:row>31</xdr:row>
      <xdr:rowOff>28575</xdr:rowOff>
    </xdr:to>
    <xdr:sp macro="" textlink="">
      <xdr:nvSpPr>
        <xdr:cNvPr id="47250" name="Freeform 349">
          <a:extLst>
            <a:ext uri="{FF2B5EF4-FFF2-40B4-BE49-F238E27FC236}">
              <a16:creationId xmlns:a16="http://schemas.microsoft.com/office/drawing/2014/main" id="{AB84CF7E-9310-6D37-BD62-03FEABF7913D}"/>
            </a:ext>
          </a:extLst>
        </xdr:cNvPr>
        <xdr:cNvSpPr>
          <a:spLocks/>
        </xdr:cNvSpPr>
      </xdr:nvSpPr>
      <xdr:spPr bwMode="auto">
        <a:xfrm>
          <a:off x="2533650" y="2219325"/>
          <a:ext cx="419100" cy="3667125"/>
        </a:xfrm>
        <a:custGeom>
          <a:avLst/>
          <a:gdLst>
            <a:gd name="T0" fmla="*/ 2147483646 w 44"/>
            <a:gd name="T1" fmla="*/ 0 h 385"/>
            <a:gd name="T2" fmla="*/ 2147483646 w 44"/>
            <a:gd name="T3" fmla="*/ 2147483646 h 385"/>
            <a:gd name="T4" fmla="*/ 0 w 44"/>
            <a:gd name="T5" fmla="*/ 2147483646 h 38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4" h="385">
              <a:moveTo>
                <a:pt x="44" y="0"/>
              </a:moveTo>
              <a:cubicBezTo>
                <a:pt x="42" y="2"/>
                <a:pt x="40" y="5"/>
                <a:pt x="33" y="69"/>
              </a:cubicBezTo>
              <a:cubicBezTo>
                <a:pt x="26" y="133"/>
                <a:pt x="13" y="259"/>
                <a:pt x="0" y="38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285750</xdr:colOff>
      <xdr:row>20</xdr:row>
      <xdr:rowOff>85725</xdr:rowOff>
    </xdr:from>
    <xdr:to>
      <xdr:col>5</xdr:col>
      <xdr:colOff>466725</xdr:colOff>
      <xdr:row>21</xdr:row>
      <xdr:rowOff>47625</xdr:rowOff>
    </xdr:to>
    <xdr:sp macro="" textlink="">
      <xdr:nvSpPr>
        <xdr:cNvPr id="42334" name="Text Box 55">
          <a:extLst>
            <a:ext uri="{FF2B5EF4-FFF2-40B4-BE49-F238E27FC236}">
              <a16:creationId xmlns:a16="http://schemas.microsoft.com/office/drawing/2014/main" id="{E3998878-2EAA-ABA3-608F-0FFBEC9DA073}"/>
            </a:ext>
          </a:extLst>
        </xdr:cNvPr>
        <xdr:cNvSpPr txBox="1">
          <a:spLocks noChangeArrowheads="1"/>
        </xdr:cNvSpPr>
      </xdr:nvSpPr>
      <xdr:spPr bwMode="auto">
        <a:xfrm>
          <a:off x="2238375" y="3790950"/>
          <a:ext cx="10572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3366FF"/>
              </a:solidFill>
              <a:latin typeface="Arial"/>
              <a:cs typeface="Arial"/>
            </a:rPr>
            <a:t>Schneedruckschneise</a:t>
          </a:r>
        </a:p>
      </xdr:txBody>
    </xdr:sp>
    <xdr:clientData/>
  </xdr:twoCellAnchor>
  <xdr:twoCellAnchor>
    <xdr:from>
      <xdr:col>0</xdr:col>
      <xdr:colOff>561975</xdr:colOff>
      <xdr:row>8</xdr:row>
      <xdr:rowOff>85725</xdr:rowOff>
    </xdr:from>
    <xdr:to>
      <xdr:col>0</xdr:col>
      <xdr:colOff>733425</xdr:colOff>
      <xdr:row>13</xdr:row>
      <xdr:rowOff>85725</xdr:rowOff>
    </xdr:to>
    <xdr:sp macro="" textlink="">
      <xdr:nvSpPr>
        <xdr:cNvPr id="47252" name="Freeform 66">
          <a:extLst>
            <a:ext uri="{FF2B5EF4-FFF2-40B4-BE49-F238E27FC236}">
              <a16:creationId xmlns:a16="http://schemas.microsoft.com/office/drawing/2014/main" id="{69C747E4-E511-AC63-8161-452DCF91AB9D}"/>
            </a:ext>
          </a:extLst>
        </xdr:cNvPr>
        <xdr:cNvSpPr>
          <a:spLocks/>
        </xdr:cNvSpPr>
      </xdr:nvSpPr>
      <xdr:spPr bwMode="auto">
        <a:xfrm rot="-2921630">
          <a:off x="219075" y="2076450"/>
          <a:ext cx="857250" cy="171450"/>
        </a:xfrm>
        <a:custGeom>
          <a:avLst/>
          <a:gdLst>
            <a:gd name="T0" fmla="*/ 0 w 97"/>
            <a:gd name="T1" fmla="*/ 2147483646 h 17"/>
            <a:gd name="T2" fmla="*/ 2147483646 w 97"/>
            <a:gd name="T3" fmla="*/ 2147483646 h 17"/>
            <a:gd name="T4" fmla="*/ 2147483646 w 97"/>
            <a:gd name="T5" fmla="*/ 2147483646 h 17"/>
            <a:gd name="T6" fmla="*/ 2147483646 w 97"/>
            <a:gd name="T7" fmla="*/ 0 h 1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97" h="17">
              <a:moveTo>
                <a:pt x="0" y="12"/>
              </a:moveTo>
              <a:cubicBezTo>
                <a:pt x="5" y="15"/>
                <a:pt x="9" y="16"/>
                <a:pt x="15" y="17"/>
              </a:cubicBezTo>
              <a:cubicBezTo>
                <a:pt x="57" y="16"/>
                <a:pt x="52" y="17"/>
                <a:pt x="78" y="11"/>
              </a:cubicBezTo>
              <a:cubicBezTo>
                <a:pt x="81" y="8"/>
                <a:pt x="92" y="0"/>
                <a:pt x="97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333375</xdr:colOff>
      <xdr:row>10</xdr:row>
      <xdr:rowOff>66675</xdr:rowOff>
    </xdr:from>
    <xdr:to>
      <xdr:col>0</xdr:col>
      <xdr:colOff>676275</xdr:colOff>
      <xdr:row>11</xdr:row>
      <xdr:rowOff>38100</xdr:rowOff>
    </xdr:to>
    <xdr:sp macro="" textlink="">
      <xdr:nvSpPr>
        <xdr:cNvPr id="42336" name="Text Box 67">
          <a:extLst>
            <a:ext uri="{FF2B5EF4-FFF2-40B4-BE49-F238E27FC236}">
              <a16:creationId xmlns:a16="http://schemas.microsoft.com/office/drawing/2014/main" id="{22F1CA1B-D518-3F04-F7B2-3DC83D587E3B}"/>
            </a:ext>
          </a:extLst>
        </xdr:cNvPr>
        <xdr:cNvSpPr txBox="1">
          <a:spLocks noChangeArrowheads="1"/>
        </xdr:cNvSpPr>
      </xdr:nvSpPr>
      <xdr:spPr bwMode="auto">
        <a:xfrm>
          <a:off x="333375" y="2057400"/>
          <a:ext cx="3429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Fels</a:t>
          </a:r>
        </a:p>
        <a:p>
          <a:pPr algn="r" rtl="0">
            <a:defRPr sz="1000"/>
          </a:pPr>
          <a:endParaRPr lang="de-CH" sz="800" b="0" i="0" u="none" strike="noStrike" baseline="0">
            <a:solidFill>
              <a:srgbClr val="80808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18</xdr:col>
      <xdr:colOff>28575</xdr:colOff>
      <xdr:row>26</xdr:row>
      <xdr:rowOff>9525</xdr:rowOff>
    </xdr:from>
    <xdr:to>
      <xdr:col>19</xdr:col>
      <xdr:colOff>76200</xdr:colOff>
      <xdr:row>29</xdr:row>
      <xdr:rowOff>161925</xdr:rowOff>
    </xdr:to>
    <xdr:pic>
      <xdr:nvPicPr>
        <xdr:cNvPr id="47254" name="Picture 30">
          <a:extLst>
            <a:ext uri="{FF2B5EF4-FFF2-40B4-BE49-F238E27FC236}">
              <a16:creationId xmlns:a16="http://schemas.microsoft.com/office/drawing/2014/main" id="{2771F30A-9FFE-4307-A6B1-23FA98078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501015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57150</xdr:colOff>
      <xdr:row>26</xdr:row>
      <xdr:rowOff>104775</xdr:rowOff>
    </xdr:from>
    <xdr:to>
      <xdr:col>19</xdr:col>
      <xdr:colOff>276225</xdr:colOff>
      <xdr:row>30</xdr:row>
      <xdr:rowOff>85725</xdr:rowOff>
    </xdr:to>
    <xdr:pic>
      <xdr:nvPicPr>
        <xdr:cNvPr id="47255" name="Picture 34">
          <a:extLst>
            <a:ext uri="{FF2B5EF4-FFF2-40B4-BE49-F238E27FC236}">
              <a16:creationId xmlns:a16="http://schemas.microsoft.com/office/drawing/2014/main" id="{6FCF14C2-FD60-FFF8-17B2-E4BB287F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510540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152400</xdr:colOff>
      <xdr:row>27</xdr:row>
      <xdr:rowOff>123825</xdr:rowOff>
    </xdr:from>
    <xdr:to>
      <xdr:col>20</xdr:col>
      <xdr:colOff>342900</xdr:colOff>
      <xdr:row>31</xdr:row>
      <xdr:rowOff>28575</xdr:rowOff>
    </xdr:to>
    <xdr:pic>
      <xdr:nvPicPr>
        <xdr:cNvPr id="47256" name="Picture 40">
          <a:extLst>
            <a:ext uri="{FF2B5EF4-FFF2-40B4-BE49-F238E27FC236}">
              <a16:creationId xmlns:a16="http://schemas.microsoft.com/office/drawing/2014/main" id="{90715DD9-D7BA-25E0-6939-98300213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295900"/>
          <a:ext cx="190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304800</xdr:colOff>
      <xdr:row>27</xdr:row>
      <xdr:rowOff>104775</xdr:rowOff>
    </xdr:from>
    <xdr:to>
      <xdr:col>20</xdr:col>
      <xdr:colOff>523875</xdr:colOff>
      <xdr:row>31</xdr:row>
      <xdr:rowOff>85725</xdr:rowOff>
    </xdr:to>
    <xdr:pic>
      <xdr:nvPicPr>
        <xdr:cNvPr id="47257" name="Picture 30">
          <a:extLst>
            <a:ext uri="{FF2B5EF4-FFF2-40B4-BE49-F238E27FC236}">
              <a16:creationId xmlns:a16="http://schemas.microsoft.com/office/drawing/2014/main" id="{360097F2-4996-B3DB-E4E1-E501A952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27685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76200</xdr:colOff>
      <xdr:row>28</xdr:row>
      <xdr:rowOff>66675</xdr:rowOff>
    </xdr:from>
    <xdr:to>
      <xdr:col>21</xdr:col>
      <xdr:colOff>304800</xdr:colOff>
      <xdr:row>32</xdr:row>
      <xdr:rowOff>76200</xdr:rowOff>
    </xdr:to>
    <xdr:pic>
      <xdr:nvPicPr>
        <xdr:cNvPr id="47258" name="Picture 33">
          <a:extLst>
            <a:ext uri="{FF2B5EF4-FFF2-40B4-BE49-F238E27FC236}">
              <a16:creationId xmlns:a16="http://schemas.microsoft.com/office/drawing/2014/main" id="{A711327E-9386-94D4-44F1-155E05F8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5410200"/>
          <a:ext cx="2286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285750</xdr:colOff>
      <xdr:row>29</xdr:row>
      <xdr:rowOff>47625</xdr:rowOff>
    </xdr:from>
    <xdr:to>
      <xdr:col>22</xdr:col>
      <xdr:colOff>9525</xdr:colOff>
      <xdr:row>32</xdr:row>
      <xdr:rowOff>123825</xdr:rowOff>
    </xdr:to>
    <xdr:pic>
      <xdr:nvPicPr>
        <xdr:cNvPr id="47259" name="Picture 40">
          <a:extLst>
            <a:ext uri="{FF2B5EF4-FFF2-40B4-BE49-F238E27FC236}">
              <a16:creationId xmlns:a16="http://schemas.microsoft.com/office/drawing/2014/main" id="{003064CA-2D6C-988F-C9AB-69F90845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5562600"/>
          <a:ext cx="190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15</xdr:col>
      <xdr:colOff>180975</xdr:colOff>
      <xdr:row>31</xdr:row>
      <xdr:rowOff>76200</xdr:rowOff>
    </xdr:from>
    <xdr:to>
      <xdr:col>20</xdr:col>
      <xdr:colOff>114300</xdr:colOff>
      <xdr:row>35</xdr:row>
      <xdr:rowOff>19050</xdr:rowOff>
    </xdr:to>
    <xdr:sp macro="" textlink="">
      <xdr:nvSpPr>
        <xdr:cNvPr id="42345" name="Text Box 56">
          <a:extLst>
            <a:ext uri="{FF2B5EF4-FFF2-40B4-BE49-F238E27FC236}">
              <a16:creationId xmlns:a16="http://schemas.microsoft.com/office/drawing/2014/main" id="{F3D2DAEE-3915-1BEE-BA9E-6CA93C51B1BA}"/>
            </a:ext>
          </a:extLst>
        </xdr:cNvPr>
        <xdr:cNvSpPr txBox="1">
          <a:spLocks noChangeArrowheads="1"/>
        </xdr:cNvSpPr>
      </xdr:nvSpPr>
      <xdr:spPr bwMode="auto">
        <a:xfrm>
          <a:off x="6219825" y="5934075"/>
          <a:ext cx="1543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 ca. 80-100jähriger Bu-Mischwald mit Fi, Fö, Ki, Ta.</a:t>
          </a:r>
        </a:p>
      </xdr:txBody>
    </xdr:sp>
    <xdr:clientData/>
  </xdr:twoCellAnchor>
  <xdr:twoCellAnchor>
    <xdr:from>
      <xdr:col>19</xdr:col>
      <xdr:colOff>247650</xdr:colOff>
      <xdr:row>26</xdr:row>
      <xdr:rowOff>133350</xdr:rowOff>
    </xdr:from>
    <xdr:to>
      <xdr:col>20</xdr:col>
      <xdr:colOff>142875</xdr:colOff>
      <xdr:row>30</xdr:row>
      <xdr:rowOff>123825</xdr:rowOff>
    </xdr:to>
    <xdr:pic>
      <xdr:nvPicPr>
        <xdr:cNvPr id="47261" name="Picture 362">
          <a:extLst>
            <a:ext uri="{FF2B5EF4-FFF2-40B4-BE49-F238E27FC236}">
              <a16:creationId xmlns:a16="http://schemas.microsoft.com/office/drawing/2014/main" id="{B3A9F5DA-B75D-E85F-A055-8D8A4667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51339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17</xdr:col>
      <xdr:colOff>123825</xdr:colOff>
      <xdr:row>25</xdr:row>
      <xdr:rowOff>104775</xdr:rowOff>
    </xdr:from>
    <xdr:to>
      <xdr:col>18</xdr:col>
      <xdr:colOff>66675</xdr:colOff>
      <xdr:row>29</xdr:row>
      <xdr:rowOff>95250</xdr:rowOff>
    </xdr:to>
    <xdr:pic>
      <xdr:nvPicPr>
        <xdr:cNvPr id="47262" name="Picture 363">
          <a:extLst>
            <a:ext uri="{FF2B5EF4-FFF2-40B4-BE49-F238E27FC236}">
              <a16:creationId xmlns:a16="http://schemas.microsoft.com/office/drawing/2014/main" id="{0C0220D9-7A37-5B6A-F0E7-A6314F6EC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933950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16</xdr:col>
      <xdr:colOff>409575</xdr:colOff>
      <xdr:row>24</xdr:row>
      <xdr:rowOff>266700</xdr:rowOff>
    </xdr:from>
    <xdr:to>
      <xdr:col>16</xdr:col>
      <xdr:colOff>600075</xdr:colOff>
      <xdr:row>28</xdr:row>
      <xdr:rowOff>114300</xdr:rowOff>
    </xdr:to>
    <xdr:pic>
      <xdr:nvPicPr>
        <xdr:cNvPr id="47263" name="Picture 364">
          <a:extLst>
            <a:ext uri="{FF2B5EF4-FFF2-40B4-BE49-F238E27FC236}">
              <a16:creationId xmlns:a16="http://schemas.microsoft.com/office/drawing/2014/main" id="{636C3F5A-D3A5-54F1-ADE6-783441741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4781550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20</xdr:col>
      <xdr:colOff>466725</xdr:colOff>
      <xdr:row>27</xdr:row>
      <xdr:rowOff>133350</xdr:rowOff>
    </xdr:from>
    <xdr:to>
      <xdr:col>21</xdr:col>
      <xdr:colOff>142875</xdr:colOff>
      <xdr:row>32</xdr:row>
      <xdr:rowOff>28575</xdr:rowOff>
    </xdr:to>
    <xdr:pic>
      <xdr:nvPicPr>
        <xdr:cNvPr id="47264" name="Picture 365">
          <a:extLst>
            <a:ext uri="{FF2B5EF4-FFF2-40B4-BE49-F238E27FC236}">
              <a16:creationId xmlns:a16="http://schemas.microsoft.com/office/drawing/2014/main" id="{684DA6AF-76F6-4B23-B65B-FAE368E3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5305425"/>
          <a:ext cx="285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390525</xdr:colOff>
      <xdr:row>30</xdr:row>
      <xdr:rowOff>114300</xdr:rowOff>
    </xdr:from>
    <xdr:to>
      <xdr:col>10</xdr:col>
      <xdr:colOff>419100</xdr:colOff>
      <xdr:row>32</xdr:row>
      <xdr:rowOff>161925</xdr:rowOff>
    </xdr:to>
    <xdr:sp macro="" textlink="">
      <xdr:nvSpPr>
        <xdr:cNvPr id="47265" name="Line 366">
          <a:extLst>
            <a:ext uri="{FF2B5EF4-FFF2-40B4-BE49-F238E27FC236}">
              <a16:creationId xmlns:a16="http://schemas.microsoft.com/office/drawing/2014/main" id="{A1AF8981-97CB-3CDD-7D93-A722E8931161}"/>
            </a:ext>
          </a:extLst>
        </xdr:cNvPr>
        <xdr:cNvSpPr>
          <a:spLocks noChangeShapeType="1"/>
        </xdr:cNvSpPr>
      </xdr:nvSpPr>
      <xdr:spPr bwMode="auto">
        <a:xfrm flipV="1">
          <a:off x="5162550" y="5800725"/>
          <a:ext cx="28575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31</xdr:row>
      <xdr:rowOff>57150</xdr:rowOff>
    </xdr:from>
    <xdr:to>
      <xdr:col>12</xdr:col>
      <xdr:colOff>85725</xdr:colOff>
      <xdr:row>32</xdr:row>
      <xdr:rowOff>19050</xdr:rowOff>
    </xdr:to>
    <xdr:sp macro="" textlink="">
      <xdr:nvSpPr>
        <xdr:cNvPr id="42351" name="Text Box 60">
          <a:extLst>
            <a:ext uri="{FF2B5EF4-FFF2-40B4-BE49-F238E27FC236}">
              <a16:creationId xmlns:a16="http://schemas.microsoft.com/office/drawing/2014/main" id="{4F7943C6-5A8E-4E11-74FB-9BEED16D5413}"/>
            </a:ext>
          </a:extLst>
        </xdr:cNvPr>
        <xdr:cNvSpPr txBox="1">
          <a:spLocks noChangeArrowheads="1"/>
        </xdr:cNvSpPr>
      </xdr:nvSpPr>
      <xdr:spPr bwMode="auto">
        <a:xfrm>
          <a:off x="5219700" y="5915025"/>
          <a:ext cx="304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 m</a:t>
          </a:r>
        </a:p>
      </xdr:txBody>
    </xdr:sp>
    <xdr:clientData/>
  </xdr:twoCellAnchor>
  <xdr:twoCellAnchor>
    <xdr:from>
      <xdr:col>0</xdr:col>
      <xdr:colOff>104775</xdr:colOff>
      <xdr:row>35</xdr:row>
      <xdr:rowOff>38100</xdr:rowOff>
    </xdr:from>
    <xdr:to>
      <xdr:col>13</xdr:col>
      <xdr:colOff>0</xdr:colOff>
      <xdr:row>35</xdr:row>
      <xdr:rowOff>57150</xdr:rowOff>
    </xdr:to>
    <xdr:sp macro="" textlink="">
      <xdr:nvSpPr>
        <xdr:cNvPr id="47267" name="Line 368">
          <a:extLst>
            <a:ext uri="{FF2B5EF4-FFF2-40B4-BE49-F238E27FC236}">
              <a16:creationId xmlns:a16="http://schemas.microsoft.com/office/drawing/2014/main" id="{1B6A0A1D-3A5F-E7D4-5E70-04C84EDB8F45}"/>
            </a:ext>
          </a:extLst>
        </xdr:cNvPr>
        <xdr:cNvSpPr>
          <a:spLocks noChangeShapeType="1"/>
        </xdr:cNvSpPr>
      </xdr:nvSpPr>
      <xdr:spPr bwMode="auto">
        <a:xfrm>
          <a:off x="104775" y="6581775"/>
          <a:ext cx="555307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34</xdr:row>
      <xdr:rowOff>57150</xdr:rowOff>
    </xdr:from>
    <xdr:to>
      <xdr:col>6</xdr:col>
      <xdr:colOff>38100</xdr:colOff>
      <xdr:row>35</xdr:row>
      <xdr:rowOff>38100</xdr:rowOff>
    </xdr:to>
    <xdr:sp macro="" textlink="">
      <xdr:nvSpPr>
        <xdr:cNvPr id="42353" name="Text Box 57">
          <a:extLst>
            <a:ext uri="{FF2B5EF4-FFF2-40B4-BE49-F238E27FC236}">
              <a16:creationId xmlns:a16="http://schemas.microsoft.com/office/drawing/2014/main" id="{B41B38D7-D151-092A-9C95-49083E8F14B4}"/>
            </a:ext>
          </a:extLst>
        </xdr:cNvPr>
        <xdr:cNvSpPr txBox="1">
          <a:spLocks noChangeArrowheads="1"/>
        </xdr:cNvSpPr>
      </xdr:nvSpPr>
      <xdr:spPr bwMode="auto">
        <a:xfrm>
          <a:off x="2095500" y="6429375"/>
          <a:ext cx="1419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9900"/>
              </a:solidFill>
              <a:latin typeface="Arial"/>
              <a:cs typeface="Arial"/>
            </a:rPr>
            <a:t>CKW / SBB 380 kW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14</xdr:row>
      <xdr:rowOff>47625</xdr:rowOff>
    </xdr:from>
    <xdr:to>
      <xdr:col>10</xdr:col>
      <xdr:colOff>171450</xdr:colOff>
      <xdr:row>16</xdr:row>
      <xdr:rowOff>133350</xdr:rowOff>
    </xdr:to>
    <xdr:sp macro="" textlink="">
      <xdr:nvSpPr>
        <xdr:cNvPr id="15616" name="Line 1">
          <a:extLst>
            <a:ext uri="{FF2B5EF4-FFF2-40B4-BE49-F238E27FC236}">
              <a16:creationId xmlns:a16="http://schemas.microsoft.com/office/drawing/2014/main" id="{420E0A1E-94C9-2440-845A-47AE18D5504D}"/>
            </a:ext>
          </a:extLst>
        </xdr:cNvPr>
        <xdr:cNvSpPr>
          <a:spLocks noChangeShapeType="1"/>
        </xdr:cNvSpPr>
      </xdr:nvSpPr>
      <xdr:spPr bwMode="auto">
        <a:xfrm flipV="1">
          <a:off x="4895850" y="3609975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161925</xdr:colOff>
      <xdr:row>11</xdr:row>
      <xdr:rowOff>133350</xdr:rowOff>
    </xdr:from>
    <xdr:to>
      <xdr:col>11</xdr:col>
      <xdr:colOff>0</xdr:colOff>
      <xdr:row>13</xdr:row>
      <xdr:rowOff>152400</xdr:rowOff>
    </xdr:to>
    <xdr:sp macro="" textlink="">
      <xdr:nvSpPr>
        <xdr:cNvPr id="15617" name="Line 2">
          <a:extLst>
            <a:ext uri="{FF2B5EF4-FFF2-40B4-BE49-F238E27FC236}">
              <a16:creationId xmlns:a16="http://schemas.microsoft.com/office/drawing/2014/main" id="{1311236B-B8D0-B7C6-A39E-3C6D6DCE257B}"/>
            </a:ext>
          </a:extLst>
        </xdr:cNvPr>
        <xdr:cNvSpPr>
          <a:spLocks noChangeShapeType="1"/>
        </xdr:cNvSpPr>
      </xdr:nvSpPr>
      <xdr:spPr bwMode="auto">
        <a:xfrm flipV="1">
          <a:off x="4886325" y="3009900"/>
          <a:ext cx="1143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219075</xdr:colOff>
      <xdr:row>19</xdr:row>
      <xdr:rowOff>209550</xdr:rowOff>
    </xdr:from>
    <xdr:to>
      <xdr:col>10</xdr:col>
      <xdr:colOff>238125</xdr:colOff>
      <xdr:row>22</xdr:row>
      <xdr:rowOff>142875</xdr:rowOff>
    </xdr:to>
    <xdr:sp macro="" textlink="">
      <xdr:nvSpPr>
        <xdr:cNvPr id="15618" name="Line 3">
          <a:extLst>
            <a:ext uri="{FF2B5EF4-FFF2-40B4-BE49-F238E27FC236}">
              <a16:creationId xmlns:a16="http://schemas.microsoft.com/office/drawing/2014/main" id="{D971518D-3051-22AC-D404-0F79A4146CF7}"/>
            </a:ext>
          </a:extLst>
        </xdr:cNvPr>
        <xdr:cNvSpPr>
          <a:spLocks noChangeShapeType="1"/>
        </xdr:cNvSpPr>
      </xdr:nvSpPr>
      <xdr:spPr bwMode="auto">
        <a:xfrm flipH="1" flipV="1">
          <a:off x="4943475" y="4876800"/>
          <a:ext cx="1905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200025</xdr:colOff>
      <xdr:row>17</xdr:row>
      <xdr:rowOff>95250</xdr:rowOff>
    </xdr:from>
    <xdr:to>
      <xdr:col>11</xdr:col>
      <xdr:colOff>28575</xdr:colOff>
      <xdr:row>19</xdr:row>
      <xdr:rowOff>114300</xdr:rowOff>
    </xdr:to>
    <xdr:sp macro="" textlink="">
      <xdr:nvSpPr>
        <xdr:cNvPr id="15619" name="Line 4">
          <a:extLst>
            <a:ext uri="{FF2B5EF4-FFF2-40B4-BE49-F238E27FC236}">
              <a16:creationId xmlns:a16="http://schemas.microsoft.com/office/drawing/2014/main" id="{73FE7E9D-AD8B-4C7C-918E-2824119FC5D0}"/>
            </a:ext>
          </a:extLst>
        </xdr:cNvPr>
        <xdr:cNvSpPr>
          <a:spLocks noChangeShapeType="1"/>
        </xdr:cNvSpPr>
      </xdr:nvSpPr>
      <xdr:spPr bwMode="auto">
        <a:xfrm flipV="1">
          <a:off x="4924425" y="4305300"/>
          <a:ext cx="1047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28575</xdr:colOff>
      <xdr:row>25</xdr:row>
      <xdr:rowOff>123825</xdr:rowOff>
    </xdr:from>
    <xdr:to>
      <xdr:col>11</xdr:col>
      <xdr:colOff>152400</xdr:colOff>
      <xdr:row>28</xdr:row>
      <xdr:rowOff>171450</xdr:rowOff>
    </xdr:to>
    <xdr:sp macro="" textlink="">
      <xdr:nvSpPr>
        <xdr:cNvPr id="15620" name="Line 5">
          <a:extLst>
            <a:ext uri="{FF2B5EF4-FFF2-40B4-BE49-F238E27FC236}">
              <a16:creationId xmlns:a16="http://schemas.microsoft.com/office/drawing/2014/main" id="{C1430C8A-3493-FE97-132A-52D631E2EFAE}"/>
            </a:ext>
          </a:extLst>
        </xdr:cNvPr>
        <xdr:cNvSpPr>
          <a:spLocks noChangeShapeType="1"/>
        </xdr:cNvSpPr>
      </xdr:nvSpPr>
      <xdr:spPr bwMode="auto">
        <a:xfrm flipH="1" flipV="1">
          <a:off x="5029200" y="6210300"/>
          <a:ext cx="123825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161925</xdr:colOff>
      <xdr:row>23</xdr:row>
      <xdr:rowOff>85725</xdr:rowOff>
    </xdr:from>
    <xdr:to>
      <xdr:col>11</xdr:col>
      <xdr:colOff>19050</xdr:colOff>
      <xdr:row>25</xdr:row>
      <xdr:rowOff>104775</xdr:rowOff>
    </xdr:to>
    <xdr:sp macro="" textlink="">
      <xdr:nvSpPr>
        <xdr:cNvPr id="15621" name="Line 6">
          <a:extLst>
            <a:ext uri="{FF2B5EF4-FFF2-40B4-BE49-F238E27FC236}">
              <a16:creationId xmlns:a16="http://schemas.microsoft.com/office/drawing/2014/main" id="{3C0CBDD6-4FA0-30A6-B98B-FBEF621E05E3}"/>
            </a:ext>
          </a:extLst>
        </xdr:cNvPr>
        <xdr:cNvSpPr>
          <a:spLocks noChangeShapeType="1"/>
        </xdr:cNvSpPr>
      </xdr:nvSpPr>
      <xdr:spPr bwMode="auto">
        <a:xfrm flipH="1" flipV="1">
          <a:off x="4886325" y="5667375"/>
          <a:ext cx="1333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247650</xdr:colOff>
      <xdr:row>31</xdr:row>
      <xdr:rowOff>152400</xdr:rowOff>
    </xdr:from>
    <xdr:to>
      <xdr:col>10</xdr:col>
      <xdr:colOff>0</xdr:colOff>
      <xdr:row>34</xdr:row>
      <xdr:rowOff>180975</xdr:rowOff>
    </xdr:to>
    <xdr:sp macro="" textlink="">
      <xdr:nvSpPr>
        <xdr:cNvPr id="15622" name="Line 7">
          <a:extLst>
            <a:ext uri="{FF2B5EF4-FFF2-40B4-BE49-F238E27FC236}">
              <a16:creationId xmlns:a16="http://schemas.microsoft.com/office/drawing/2014/main" id="{6D9B707D-7867-4E63-0130-0826A843D512}"/>
            </a:ext>
          </a:extLst>
        </xdr:cNvPr>
        <xdr:cNvSpPr>
          <a:spLocks noChangeShapeType="1"/>
        </xdr:cNvSpPr>
      </xdr:nvSpPr>
      <xdr:spPr bwMode="auto">
        <a:xfrm flipH="1" flipV="1">
          <a:off x="4705350" y="7610475"/>
          <a:ext cx="190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152400</xdr:colOff>
      <xdr:row>29</xdr:row>
      <xdr:rowOff>133350</xdr:rowOff>
    </xdr:from>
    <xdr:to>
      <xdr:col>9</xdr:col>
      <xdr:colOff>238125</xdr:colOff>
      <xdr:row>31</xdr:row>
      <xdr:rowOff>104775</xdr:rowOff>
    </xdr:to>
    <xdr:sp macro="" textlink="">
      <xdr:nvSpPr>
        <xdr:cNvPr id="15623" name="Line 8">
          <a:extLst>
            <a:ext uri="{FF2B5EF4-FFF2-40B4-BE49-F238E27FC236}">
              <a16:creationId xmlns:a16="http://schemas.microsoft.com/office/drawing/2014/main" id="{FA9CA907-6777-0E35-1D87-81805B0C12FD}"/>
            </a:ext>
          </a:extLst>
        </xdr:cNvPr>
        <xdr:cNvSpPr>
          <a:spLocks noChangeShapeType="1"/>
        </xdr:cNvSpPr>
      </xdr:nvSpPr>
      <xdr:spPr bwMode="auto">
        <a:xfrm flipH="1" flipV="1">
          <a:off x="4610100" y="7134225"/>
          <a:ext cx="85725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352425</xdr:colOff>
      <xdr:row>37</xdr:row>
      <xdr:rowOff>85725</xdr:rowOff>
    </xdr:from>
    <xdr:to>
      <xdr:col>11</xdr:col>
      <xdr:colOff>352425</xdr:colOff>
      <xdr:row>40</xdr:row>
      <xdr:rowOff>123825</xdr:rowOff>
    </xdr:to>
    <xdr:sp macro="" textlink="">
      <xdr:nvSpPr>
        <xdr:cNvPr id="15624" name="Line 9">
          <a:extLst>
            <a:ext uri="{FF2B5EF4-FFF2-40B4-BE49-F238E27FC236}">
              <a16:creationId xmlns:a16="http://schemas.microsoft.com/office/drawing/2014/main" id="{290F577B-7B5A-23F6-5F48-79AE22F490DA}"/>
            </a:ext>
          </a:extLst>
        </xdr:cNvPr>
        <xdr:cNvSpPr>
          <a:spLocks noChangeShapeType="1"/>
        </xdr:cNvSpPr>
      </xdr:nvSpPr>
      <xdr:spPr bwMode="auto">
        <a:xfrm flipV="1">
          <a:off x="5353050" y="891540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352425</xdr:colOff>
      <xdr:row>35</xdr:row>
      <xdr:rowOff>47625</xdr:rowOff>
    </xdr:from>
    <xdr:to>
      <xdr:col>11</xdr:col>
      <xdr:colOff>352425</xdr:colOff>
      <xdr:row>37</xdr:row>
      <xdr:rowOff>9525</xdr:rowOff>
    </xdr:to>
    <xdr:sp macro="" textlink="">
      <xdr:nvSpPr>
        <xdr:cNvPr id="15625" name="Line 10">
          <a:extLst>
            <a:ext uri="{FF2B5EF4-FFF2-40B4-BE49-F238E27FC236}">
              <a16:creationId xmlns:a16="http://schemas.microsoft.com/office/drawing/2014/main" id="{4EC257D2-0F7E-9966-C8F0-B4D91DBDDC15}"/>
            </a:ext>
          </a:extLst>
        </xdr:cNvPr>
        <xdr:cNvSpPr>
          <a:spLocks noChangeShapeType="1"/>
        </xdr:cNvSpPr>
      </xdr:nvSpPr>
      <xdr:spPr bwMode="auto">
        <a:xfrm flipV="1">
          <a:off x="5353050" y="842010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85725</xdr:colOff>
      <xdr:row>43</xdr:row>
      <xdr:rowOff>123825</xdr:rowOff>
    </xdr:from>
    <xdr:to>
      <xdr:col>9</xdr:col>
      <xdr:colOff>238125</xdr:colOff>
      <xdr:row>46</xdr:row>
      <xdr:rowOff>161925</xdr:rowOff>
    </xdr:to>
    <xdr:sp macro="" textlink="">
      <xdr:nvSpPr>
        <xdr:cNvPr id="15626" name="Line 11">
          <a:extLst>
            <a:ext uri="{FF2B5EF4-FFF2-40B4-BE49-F238E27FC236}">
              <a16:creationId xmlns:a16="http://schemas.microsoft.com/office/drawing/2014/main" id="{1FF83542-D32D-1648-4B7B-E2F15FE60BAB}"/>
            </a:ext>
          </a:extLst>
        </xdr:cNvPr>
        <xdr:cNvSpPr>
          <a:spLocks noChangeShapeType="1"/>
        </xdr:cNvSpPr>
      </xdr:nvSpPr>
      <xdr:spPr bwMode="auto">
        <a:xfrm flipV="1">
          <a:off x="4543425" y="10287000"/>
          <a:ext cx="15240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238125</xdr:colOff>
      <xdr:row>41</xdr:row>
      <xdr:rowOff>66675</xdr:rowOff>
    </xdr:from>
    <xdr:to>
      <xdr:col>10</xdr:col>
      <xdr:colOff>247650</xdr:colOff>
      <xdr:row>43</xdr:row>
      <xdr:rowOff>66675</xdr:rowOff>
    </xdr:to>
    <xdr:sp macro="" textlink="">
      <xdr:nvSpPr>
        <xdr:cNvPr id="15627" name="Line 12">
          <a:extLst>
            <a:ext uri="{FF2B5EF4-FFF2-40B4-BE49-F238E27FC236}">
              <a16:creationId xmlns:a16="http://schemas.microsoft.com/office/drawing/2014/main" id="{6E7683F0-3CFF-39DD-F8BB-92FE4020FE34}"/>
            </a:ext>
          </a:extLst>
        </xdr:cNvPr>
        <xdr:cNvSpPr>
          <a:spLocks noChangeShapeType="1"/>
        </xdr:cNvSpPr>
      </xdr:nvSpPr>
      <xdr:spPr bwMode="auto">
        <a:xfrm flipV="1">
          <a:off x="4695825" y="9772650"/>
          <a:ext cx="2762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85725</xdr:colOff>
      <xdr:row>49</xdr:row>
      <xdr:rowOff>19050</xdr:rowOff>
    </xdr:from>
    <xdr:to>
      <xdr:col>9</xdr:col>
      <xdr:colOff>247650</xdr:colOff>
      <xdr:row>52</xdr:row>
      <xdr:rowOff>123825</xdr:rowOff>
    </xdr:to>
    <xdr:sp macro="" textlink="">
      <xdr:nvSpPr>
        <xdr:cNvPr id="15628" name="Line 13">
          <a:extLst>
            <a:ext uri="{FF2B5EF4-FFF2-40B4-BE49-F238E27FC236}">
              <a16:creationId xmlns:a16="http://schemas.microsoft.com/office/drawing/2014/main" id="{2C704D41-0388-7B30-740B-91946A4C13CB}"/>
            </a:ext>
          </a:extLst>
        </xdr:cNvPr>
        <xdr:cNvSpPr>
          <a:spLocks noChangeShapeType="1"/>
        </xdr:cNvSpPr>
      </xdr:nvSpPr>
      <xdr:spPr bwMode="auto">
        <a:xfrm flipV="1">
          <a:off x="4543425" y="11515725"/>
          <a:ext cx="161925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257175</xdr:colOff>
      <xdr:row>47</xdr:row>
      <xdr:rowOff>76200</xdr:rowOff>
    </xdr:from>
    <xdr:to>
      <xdr:col>11</xdr:col>
      <xdr:colOff>9525</xdr:colOff>
      <xdr:row>48</xdr:row>
      <xdr:rowOff>161925</xdr:rowOff>
    </xdr:to>
    <xdr:sp macro="" textlink="">
      <xdr:nvSpPr>
        <xdr:cNvPr id="15629" name="Line 14">
          <a:extLst>
            <a:ext uri="{FF2B5EF4-FFF2-40B4-BE49-F238E27FC236}">
              <a16:creationId xmlns:a16="http://schemas.microsoft.com/office/drawing/2014/main" id="{E352DAF1-7F07-BDF2-CEDF-322110D26C38}"/>
            </a:ext>
          </a:extLst>
        </xdr:cNvPr>
        <xdr:cNvSpPr>
          <a:spLocks noChangeShapeType="1"/>
        </xdr:cNvSpPr>
      </xdr:nvSpPr>
      <xdr:spPr bwMode="auto">
        <a:xfrm flipV="1">
          <a:off x="4714875" y="11115675"/>
          <a:ext cx="29527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38100</xdr:rowOff>
        </xdr:from>
        <xdr:to>
          <xdr:col>17</xdr:col>
          <xdr:colOff>276225</xdr:colOff>
          <xdr:row>5</xdr:row>
          <xdr:rowOff>152400</xdr:rowOff>
        </xdr:to>
        <xdr:sp macro="" textlink="">
          <xdr:nvSpPr>
            <xdr:cNvPr id="15375" name="Drop Dow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8C2D3F58-6430-8F3E-6E57-2DCA6F667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38100</xdr:rowOff>
        </xdr:from>
        <xdr:to>
          <xdr:col>19</xdr:col>
          <xdr:colOff>942975</xdr:colOff>
          <xdr:row>3</xdr:row>
          <xdr:rowOff>333375</xdr:rowOff>
        </xdr:to>
        <xdr:sp macro="" textlink="">
          <xdr:nvSpPr>
            <xdr:cNvPr id="15376" name="Drop Dow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FB6A933D-9130-E2CD-59AC-6E7EAFC72E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29</xdr:row>
      <xdr:rowOff>19050</xdr:rowOff>
    </xdr:from>
    <xdr:to>
      <xdr:col>12</xdr:col>
      <xdr:colOff>695325</xdr:colOff>
      <xdr:row>39</xdr:row>
      <xdr:rowOff>19050</xdr:rowOff>
    </xdr:to>
    <xdr:pic>
      <xdr:nvPicPr>
        <xdr:cNvPr id="43083" name="Picture 1" descr="skizze2">
          <a:extLst>
            <a:ext uri="{FF2B5EF4-FFF2-40B4-BE49-F238E27FC236}">
              <a16:creationId xmlns:a16="http://schemas.microsoft.com/office/drawing/2014/main" id="{E342A4AD-EDE5-2969-E2CE-C9CCE9159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962525"/>
          <a:ext cx="11811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28</xdr:row>
      <xdr:rowOff>66675</xdr:rowOff>
    </xdr:from>
    <xdr:to>
      <xdr:col>12</xdr:col>
      <xdr:colOff>476250</xdr:colOff>
      <xdr:row>29</xdr:row>
      <xdr:rowOff>28575</xdr:rowOff>
    </xdr:to>
    <xdr:sp macro="" textlink="">
      <xdr:nvSpPr>
        <xdr:cNvPr id="43010" name="Text Box 2">
          <a:extLst>
            <a:ext uri="{FF2B5EF4-FFF2-40B4-BE49-F238E27FC236}">
              <a16:creationId xmlns:a16="http://schemas.microsoft.com/office/drawing/2014/main" id="{3DB150DC-B99D-1898-6B4E-5C4F68D616C2}"/>
            </a:ext>
          </a:extLst>
        </xdr:cNvPr>
        <xdr:cNvSpPr txBox="1">
          <a:spLocks noChangeArrowheads="1"/>
        </xdr:cNvSpPr>
      </xdr:nvSpPr>
      <xdr:spPr bwMode="auto">
        <a:xfrm>
          <a:off x="4981575" y="4819650"/>
          <a:ext cx="1123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cm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Profilskizze</a:t>
          </a:r>
        </a:p>
      </xdr:txBody>
    </xdr:sp>
    <xdr:clientData/>
  </xdr:twoCellAnchor>
  <xdr:twoCellAnchor editAs="oneCell">
    <xdr:from>
      <xdr:col>7</xdr:col>
      <xdr:colOff>19050</xdr:colOff>
      <xdr:row>15</xdr:row>
      <xdr:rowOff>104775</xdr:rowOff>
    </xdr:from>
    <xdr:to>
      <xdr:col>12</xdr:col>
      <xdr:colOff>438150</xdr:colOff>
      <xdr:row>25</xdr:row>
      <xdr:rowOff>95250</xdr:rowOff>
    </xdr:to>
    <xdr:pic>
      <xdr:nvPicPr>
        <xdr:cNvPr id="43085" name="Picture 3" descr="Humusform_Darstellung_ohne">
          <a:extLst>
            <a:ext uri="{FF2B5EF4-FFF2-40B4-BE49-F238E27FC236}">
              <a16:creationId xmlns:a16="http://schemas.microsoft.com/office/drawing/2014/main" id="{5929C960-D211-EC71-4ED9-B84DEF15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714625"/>
          <a:ext cx="28575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485775</xdr:colOff>
      <xdr:row>19</xdr:row>
      <xdr:rowOff>9525</xdr:rowOff>
    </xdr:from>
    <xdr:to>
      <xdr:col>11</xdr:col>
      <xdr:colOff>619125</xdr:colOff>
      <xdr:row>21</xdr:row>
      <xdr:rowOff>104775</xdr:rowOff>
    </xdr:to>
    <xdr:sp macro="" textlink="">
      <xdr:nvSpPr>
        <xdr:cNvPr id="43086" name="Rectangle 4">
          <a:extLst>
            <a:ext uri="{FF2B5EF4-FFF2-40B4-BE49-F238E27FC236}">
              <a16:creationId xmlns:a16="http://schemas.microsoft.com/office/drawing/2014/main" id="{953496A0-9B07-BC8F-BE2B-AF736317F3A2}"/>
            </a:ext>
          </a:extLst>
        </xdr:cNvPr>
        <xdr:cNvSpPr>
          <a:spLocks noChangeArrowheads="1"/>
        </xdr:cNvSpPr>
      </xdr:nvSpPr>
      <xdr:spPr bwMode="auto">
        <a:xfrm>
          <a:off x="5400675" y="3267075"/>
          <a:ext cx="13335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34</xdr:row>
          <xdr:rowOff>133350</xdr:rowOff>
        </xdr:from>
        <xdr:to>
          <xdr:col>19</xdr:col>
          <xdr:colOff>171450</xdr:colOff>
          <xdr:row>36</xdr:row>
          <xdr:rowOff>28575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48F8D6CC-1428-59F1-F0EC-E4AC9310E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35</xdr:row>
          <xdr:rowOff>133350</xdr:rowOff>
        </xdr:from>
        <xdr:to>
          <xdr:col>19</xdr:col>
          <xdr:colOff>171450</xdr:colOff>
          <xdr:row>37</xdr:row>
          <xdr:rowOff>28575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BCF54620-A673-9025-9F76-701041C27E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5</xdr:row>
          <xdr:rowOff>66675</xdr:rowOff>
        </xdr:from>
        <xdr:to>
          <xdr:col>7</xdr:col>
          <xdr:colOff>47625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50C5043D-1A8A-2FBC-CD6E-195B1D520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9</xdr:row>
          <xdr:rowOff>47625</xdr:rowOff>
        </xdr:from>
        <xdr:to>
          <xdr:col>7</xdr:col>
          <xdr:colOff>47625</xdr:colOff>
          <xdr:row>10</xdr:row>
          <xdr:rowOff>66675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B544928-1C58-79D2-BBAB-12ED516DF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13</xdr:row>
          <xdr:rowOff>66675</xdr:rowOff>
        </xdr:from>
        <xdr:to>
          <xdr:col>7</xdr:col>
          <xdr:colOff>47625</xdr:colOff>
          <xdr:row>14</xdr:row>
          <xdr:rowOff>95250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1F4CF8EF-BB5D-DC99-98BF-69C0625E6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17</xdr:row>
          <xdr:rowOff>95250</xdr:rowOff>
        </xdr:from>
        <xdr:to>
          <xdr:col>7</xdr:col>
          <xdr:colOff>47625</xdr:colOff>
          <xdr:row>18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7D54AC41-9B7E-AB8F-E979-D4C7073E2C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21</xdr:row>
          <xdr:rowOff>76200</xdr:rowOff>
        </xdr:from>
        <xdr:to>
          <xdr:col>7</xdr:col>
          <xdr:colOff>47625</xdr:colOff>
          <xdr:row>22</xdr:row>
          <xdr:rowOff>104775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13355536-1667-D98B-12DE-7D16C33CB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25</xdr:row>
          <xdr:rowOff>76200</xdr:rowOff>
        </xdr:from>
        <xdr:to>
          <xdr:col>7</xdr:col>
          <xdr:colOff>47625</xdr:colOff>
          <xdr:row>26</xdr:row>
          <xdr:rowOff>104775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BEB4845F-A59D-8A92-EA13-769C76396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29</xdr:row>
          <xdr:rowOff>114300</xdr:rowOff>
        </xdr:from>
        <xdr:to>
          <xdr:col>7</xdr:col>
          <xdr:colOff>57150</xdr:colOff>
          <xdr:row>30</xdr:row>
          <xdr:rowOff>142875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1C1A5C99-5A6D-5B2E-0229-F8A51360B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workbookViewId="0">
      <selection activeCell="O15" sqref="O15:W22"/>
    </sheetView>
  </sheetViews>
  <sheetFormatPr baseColWidth="10" defaultColWidth="10" defaultRowHeight="12.75"/>
  <cols>
    <col min="1" max="1" width="11.25" style="70" customWidth="1"/>
    <col min="2" max="2" width="5.875" style="70" customWidth="1"/>
    <col min="3" max="3" width="8.5" style="70" customWidth="1"/>
    <col min="4" max="4" width="7.625" style="70" customWidth="1"/>
    <col min="5" max="5" width="3.875" style="70" customWidth="1"/>
    <col min="6" max="6" width="8.5" style="70" customWidth="1"/>
    <col min="7" max="7" width="7" style="70" customWidth="1"/>
    <col min="8" max="8" width="3" style="70" customWidth="1"/>
    <col min="9" max="9" width="5" style="70" customWidth="1"/>
    <col min="10" max="10" width="2" style="70" customWidth="1"/>
    <col min="11" max="11" width="6.75" style="70" customWidth="1"/>
    <col min="12" max="12" width="2" style="70" customWidth="1"/>
    <col min="13" max="13" width="2.875" style="70" customWidth="1"/>
    <col min="14" max="14" width="2.25" style="70" customWidth="1"/>
    <col min="15" max="15" width="2.75" style="70" customWidth="1"/>
    <col min="16" max="16" width="3.25" style="70" customWidth="1"/>
    <col min="17" max="17" width="8.5" style="70" customWidth="1"/>
    <col min="18" max="18" width="3.25" style="70" customWidth="1"/>
    <col min="19" max="19" width="2.25" style="70" customWidth="1"/>
    <col min="20" max="20" width="3.875" style="70" customWidth="1"/>
    <col min="21" max="21" width="8" style="70" customWidth="1"/>
    <col min="22" max="22" width="6.125" style="70" customWidth="1"/>
    <col min="23" max="16384" width="10" style="70"/>
  </cols>
  <sheetData>
    <row r="1" spans="1:28" ht="15" customHeight="1" thickBot="1">
      <c r="A1" s="67" t="s">
        <v>281</v>
      </c>
      <c r="B1" s="67"/>
      <c r="C1" s="341" t="s">
        <v>282</v>
      </c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68"/>
      <c r="T1" s="68"/>
      <c r="U1" s="69"/>
      <c r="V1" s="342"/>
      <c r="W1" s="343"/>
    </row>
    <row r="2" spans="1:28" s="79" customFormat="1" ht="20.100000000000001" customHeight="1" thickBot="1">
      <c r="A2" s="71" t="s">
        <v>294</v>
      </c>
      <c r="B2" s="72" t="s">
        <v>539</v>
      </c>
      <c r="C2" s="72"/>
      <c r="E2" s="72"/>
      <c r="F2" s="73"/>
      <c r="G2" s="344" t="s">
        <v>283</v>
      </c>
      <c r="H2" s="333"/>
      <c r="I2" s="74">
        <v>21</v>
      </c>
      <c r="J2" s="73"/>
      <c r="K2" s="344" t="s">
        <v>284</v>
      </c>
      <c r="L2" s="345"/>
      <c r="M2" s="346">
        <v>0.58799999999999997</v>
      </c>
      <c r="N2" s="347"/>
      <c r="O2" s="344" t="s">
        <v>481</v>
      </c>
      <c r="P2" s="348"/>
      <c r="Q2" s="75">
        <v>39945</v>
      </c>
      <c r="R2" s="344" t="s">
        <v>285</v>
      </c>
      <c r="S2" s="348"/>
      <c r="T2" s="348"/>
      <c r="U2" s="236" t="s">
        <v>175</v>
      </c>
      <c r="V2" s="76"/>
      <c r="W2" s="77"/>
      <c r="X2" s="78"/>
    </row>
    <row r="3" spans="1:28" ht="20.100000000000001" customHeight="1" thickBot="1">
      <c r="A3" s="71" t="s">
        <v>132</v>
      </c>
      <c r="B3" s="335" t="s">
        <v>540</v>
      </c>
      <c r="C3" s="335"/>
      <c r="D3" s="335"/>
      <c r="E3" s="335"/>
      <c r="F3" s="336"/>
      <c r="G3" s="339" t="s">
        <v>286</v>
      </c>
      <c r="H3" s="340"/>
      <c r="I3" s="335">
        <v>670</v>
      </c>
      <c r="J3" s="335"/>
      <c r="K3" s="335"/>
      <c r="L3" s="335"/>
      <c r="M3" s="335"/>
      <c r="N3" s="336"/>
      <c r="O3" s="80" t="s">
        <v>287</v>
      </c>
      <c r="P3" s="81"/>
      <c r="Q3" s="81"/>
      <c r="R3" s="337">
        <v>0.76</v>
      </c>
      <c r="S3" s="335"/>
      <c r="T3" s="335"/>
      <c r="U3" s="335"/>
      <c r="V3" s="335"/>
      <c r="W3" s="338"/>
      <c r="X3" s="82"/>
      <c r="Y3" s="82"/>
      <c r="Z3" s="82"/>
      <c r="AA3" s="82"/>
      <c r="AB3" s="82"/>
    </row>
    <row r="4" spans="1:28" ht="20.100000000000001" customHeight="1" thickBot="1">
      <c r="A4" s="332" t="s">
        <v>288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4"/>
      <c r="S4" s="334"/>
      <c r="T4" s="334"/>
      <c r="U4" s="335"/>
      <c r="V4" s="335"/>
      <c r="W4" s="338"/>
      <c r="X4" s="82"/>
      <c r="Y4" s="82"/>
      <c r="Z4" s="82"/>
      <c r="AA4" s="82"/>
      <c r="AB4" s="82"/>
    </row>
    <row r="5" spans="1:28" s="87" customFormat="1" ht="15" customHeight="1">
      <c r="A5" s="83" t="s">
        <v>289</v>
      </c>
      <c r="B5" s="84"/>
      <c r="C5" s="84"/>
      <c r="D5" s="85"/>
      <c r="E5" s="85"/>
      <c r="F5" s="85"/>
      <c r="G5" s="85"/>
      <c r="H5" s="85"/>
      <c r="I5" s="85"/>
      <c r="J5" s="85"/>
      <c r="K5" s="84"/>
      <c r="L5" s="84"/>
      <c r="M5" s="85"/>
      <c r="N5" s="86"/>
      <c r="O5" s="329" t="s">
        <v>290</v>
      </c>
      <c r="P5" s="330"/>
      <c r="Q5" s="330"/>
      <c r="R5" s="330"/>
      <c r="S5" s="330"/>
      <c r="T5" s="330"/>
      <c r="U5" s="330"/>
      <c r="V5" s="330"/>
      <c r="W5" s="331"/>
    </row>
    <row r="6" spans="1:28" s="87" customFormat="1" ht="15" customHeight="1">
      <c r="A6" s="304"/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6"/>
      <c r="O6" s="304" t="s">
        <v>541</v>
      </c>
      <c r="P6" s="311"/>
      <c r="Q6" s="311"/>
      <c r="R6" s="311"/>
      <c r="S6" s="311"/>
      <c r="T6" s="311"/>
      <c r="U6" s="311"/>
      <c r="V6" s="311"/>
      <c r="W6" s="312"/>
    </row>
    <row r="7" spans="1:28">
      <c r="A7" s="307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6"/>
      <c r="O7" s="304"/>
      <c r="P7" s="311"/>
      <c r="Q7" s="311"/>
      <c r="R7" s="311"/>
      <c r="S7" s="311"/>
      <c r="T7" s="311"/>
      <c r="U7" s="311"/>
      <c r="V7" s="311"/>
      <c r="W7" s="312"/>
    </row>
    <row r="8" spans="1:28" ht="14.1" customHeight="1" thickBot="1">
      <c r="A8" s="307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6"/>
      <c r="O8" s="304"/>
      <c r="P8" s="311"/>
      <c r="Q8" s="311"/>
      <c r="R8" s="311"/>
      <c r="S8" s="311"/>
      <c r="T8" s="311"/>
      <c r="U8" s="311"/>
      <c r="V8" s="311"/>
      <c r="W8" s="312"/>
    </row>
    <row r="9" spans="1:28" ht="14.1" customHeight="1">
      <c r="A9" s="307"/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6"/>
      <c r="O9" s="313" t="s">
        <v>291</v>
      </c>
      <c r="P9" s="314"/>
      <c r="Q9" s="314"/>
      <c r="R9" s="314"/>
      <c r="S9" s="314"/>
      <c r="T9" s="314"/>
      <c r="U9" s="314"/>
      <c r="V9" s="314"/>
      <c r="W9" s="315"/>
    </row>
    <row r="10" spans="1:28" ht="14.1" customHeight="1">
      <c r="A10" s="307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6"/>
      <c r="O10" s="304" t="s">
        <v>542</v>
      </c>
      <c r="P10" s="311"/>
      <c r="Q10" s="311"/>
      <c r="R10" s="311"/>
      <c r="S10" s="311"/>
      <c r="T10" s="311"/>
      <c r="U10" s="311"/>
      <c r="V10" s="311"/>
      <c r="W10" s="312"/>
    </row>
    <row r="11" spans="1:28" ht="14.1" customHeight="1">
      <c r="A11" s="307"/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6"/>
      <c r="O11" s="304"/>
      <c r="P11" s="311"/>
      <c r="Q11" s="311"/>
      <c r="R11" s="311"/>
      <c r="S11" s="311"/>
      <c r="T11" s="311"/>
      <c r="U11" s="311"/>
      <c r="V11" s="311"/>
      <c r="W11" s="312"/>
    </row>
    <row r="12" spans="1:28" ht="14.1" customHeight="1">
      <c r="A12" s="307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6"/>
      <c r="O12" s="304"/>
      <c r="P12" s="311"/>
      <c r="Q12" s="311"/>
      <c r="R12" s="311"/>
      <c r="S12" s="311"/>
      <c r="T12" s="311"/>
      <c r="U12" s="311"/>
      <c r="V12" s="311"/>
      <c r="W12" s="312"/>
    </row>
    <row r="13" spans="1:28" ht="13.5" customHeight="1" thickBot="1">
      <c r="A13" s="307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6"/>
      <c r="O13" s="304"/>
      <c r="P13" s="311"/>
      <c r="Q13" s="311"/>
      <c r="R13" s="311"/>
      <c r="S13" s="311"/>
      <c r="T13" s="311"/>
      <c r="U13" s="311"/>
      <c r="V13" s="311"/>
      <c r="W13" s="312"/>
    </row>
    <row r="14" spans="1:28" ht="13.5" customHeight="1">
      <c r="A14" s="307"/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6"/>
      <c r="O14" s="313" t="s">
        <v>360</v>
      </c>
      <c r="P14" s="314"/>
      <c r="Q14" s="314"/>
      <c r="R14" s="314"/>
      <c r="S14" s="314"/>
      <c r="T14" s="314"/>
      <c r="U14" s="314"/>
      <c r="V14" s="314"/>
      <c r="W14" s="315"/>
    </row>
    <row r="15" spans="1:28" ht="13.5" customHeight="1">
      <c r="A15" s="307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6"/>
      <c r="O15" s="304" t="s">
        <v>48</v>
      </c>
      <c r="P15" s="311"/>
      <c r="Q15" s="311"/>
      <c r="R15" s="311"/>
      <c r="S15" s="311"/>
      <c r="T15" s="311"/>
      <c r="U15" s="311"/>
      <c r="V15" s="311"/>
      <c r="W15" s="312"/>
    </row>
    <row r="16" spans="1:28" ht="14.1" customHeight="1">
      <c r="A16" s="307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6"/>
      <c r="O16" s="304"/>
      <c r="P16" s="311"/>
      <c r="Q16" s="311"/>
      <c r="R16" s="311"/>
      <c r="S16" s="311"/>
      <c r="T16" s="311"/>
      <c r="U16" s="311"/>
      <c r="V16" s="311"/>
      <c r="W16" s="312"/>
    </row>
    <row r="17" spans="1:23" ht="14.1" customHeight="1">
      <c r="A17" s="307"/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6"/>
      <c r="O17" s="304"/>
      <c r="P17" s="311"/>
      <c r="Q17" s="311"/>
      <c r="R17" s="311"/>
      <c r="S17" s="311"/>
      <c r="T17" s="311"/>
      <c r="U17" s="311"/>
      <c r="V17" s="311"/>
      <c r="W17" s="312"/>
    </row>
    <row r="18" spans="1:23" ht="14.1" customHeight="1">
      <c r="A18" s="307"/>
      <c r="B18" s="305"/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6"/>
      <c r="O18" s="304"/>
      <c r="P18" s="311"/>
      <c r="Q18" s="311"/>
      <c r="R18" s="311"/>
      <c r="S18" s="311"/>
      <c r="T18" s="311"/>
      <c r="U18" s="311"/>
      <c r="V18" s="311"/>
      <c r="W18" s="312"/>
    </row>
    <row r="19" spans="1:23" ht="14.1" customHeight="1">
      <c r="A19" s="307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6"/>
      <c r="O19" s="304"/>
      <c r="P19" s="311"/>
      <c r="Q19" s="311"/>
      <c r="R19" s="311"/>
      <c r="S19" s="311"/>
      <c r="T19" s="311"/>
      <c r="U19" s="311"/>
      <c r="V19" s="311"/>
      <c r="W19" s="312"/>
    </row>
    <row r="20" spans="1:23" ht="14.1" customHeight="1">
      <c r="A20" s="307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6"/>
      <c r="O20" s="304"/>
      <c r="P20" s="311"/>
      <c r="Q20" s="311"/>
      <c r="R20" s="311"/>
      <c r="S20" s="311"/>
      <c r="T20" s="311"/>
      <c r="U20" s="311"/>
      <c r="V20" s="311"/>
      <c r="W20" s="312"/>
    </row>
    <row r="21" spans="1:23" ht="14.1" customHeight="1">
      <c r="A21" s="307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6"/>
      <c r="O21" s="304"/>
      <c r="P21" s="311"/>
      <c r="Q21" s="311"/>
      <c r="R21" s="311"/>
      <c r="S21" s="311"/>
      <c r="T21" s="311"/>
      <c r="U21" s="311"/>
      <c r="V21" s="311"/>
      <c r="W21" s="312"/>
    </row>
    <row r="22" spans="1:23" ht="14.1" customHeight="1" thickBot="1">
      <c r="A22" s="307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6"/>
      <c r="O22" s="316"/>
      <c r="P22" s="317"/>
      <c r="Q22" s="317"/>
      <c r="R22" s="317"/>
      <c r="S22" s="317"/>
      <c r="T22" s="317"/>
      <c r="U22" s="317"/>
      <c r="V22" s="317"/>
      <c r="W22" s="318"/>
    </row>
    <row r="23" spans="1:23" ht="23.25" customHeight="1">
      <c r="A23" s="307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6"/>
      <c r="O23" s="319" t="s">
        <v>361</v>
      </c>
      <c r="P23" s="314"/>
      <c r="Q23" s="314"/>
      <c r="R23" s="314"/>
      <c r="S23" s="314"/>
      <c r="T23" s="314"/>
      <c r="U23" s="314"/>
      <c r="V23" s="314"/>
      <c r="W23" s="315"/>
    </row>
    <row r="24" spans="1:23" ht="14.1" customHeight="1">
      <c r="A24" s="307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6"/>
      <c r="O24" s="320"/>
      <c r="P24" s="321"/>
      <c r="Q24" s="321"/>
      <c r="R24" s="321"/>
      <c r="S24" s="321"/>
      <c r="T24" s="321"/>
      <c r="U24" s="321"/>
      <c r="V24" s="321"/>
      <c r="W24" s="322"/>
    </row>
    <row r="25" spans="1:23" ht="24.95" customHeight="1">
      <c r="A25" s="307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6"/>
      <c r="O25" s="320"/>
      <c r="P25" s="321"/>
      <c r="Q25" s="321"/>
      <c r="R25" s="321"/>
      <c r="S25" s="321"/>
      <c r="T25" s="321"/>
      <c r="U25" s="321"/>
      <c r="V25" s="321"/>
      <c r="W25" s="322"/>
    </row>
    <row r="26" spans="1:23" ht="14.1" customHeight="1">
      <c r="A26" s="307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6"/>
      <c r="O26" s="320"/>
      <c r="P26" s="321"/>
      <c r="Q26" s="321"/>
      <c r="R26" s="321"/>
      <c r="S26" s="321"/>
      <c r="T26" s="321"/>
      <c r="U26" s="321"/>
      <c r="V26" s="321"/>
      <c r="W26" s="322"/>
    </row>
    <row r="27" spans="1:23" ht="14.1" customHeight="1">
      <c r="A27" s="307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6"/>
      <c r="O27" s="320"/>
      <c r="P27" s="321"/>
      <c r="Q27" s="321"/>
      <c r="R27" s="321"/>
      <c r="S27" s="321"/>
      <c r="T27" s="321"/>
      <c r="U27" s="321"/>
      <c r="V27" s="321"/>
      <c r="W27" s="322"/>
    </row>
    <row r="28" spans="1:23" ht="14.1" customHeight="1">
      <c r="A28" s="307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6"/>
      <c r="O28" s="320"/>
      <c r="P28" s="321"/>
      <c r="Q28" s="321"/>
      <c r="R28" s="321"/>
      <c r="S28" s="321"/>
      <c r="T28" s="321"/>
      <c r="U28" s="321"/>
      <c r="V28" s="321"/>
      <c r="W28" s="322"/>
    </row>
    <row r="29" spans="1:23" ht="14.1" customHeight="1">
      <c r="A29" s="307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6"/>
      <c r="O29" s="320"/>
      <c r="P29" s="321"/>
      <c r="Q29" s="321"/>
      <c r="R29" s="321"/>
      <c r="S29" s="321"/>
      <c r="T29" s="321"/>
      <c r="U29" s="321"/>
      <c r="V29" s="321"/>
      <c r="W29" s="322"/>
    </row>
    <row r="30" spans="1:23" ht="14.1" customHeight="1">
      <c r="A30" s="307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6"/>
      <c r="O30" s="323"/>
      <c r="P30" s="324"/>
      <c r="Q30" s="324"/>
      <c r="R30" s="324"/>
      <c r="S30" s="324"/>
      <c r="T30" s="324"/>
      <c r="U30" s="324"/>
      <c r="V30" s="324"/>
      <c r="W30" s="325"/>
    </row>
    <row r="31" spans="1:23" ht="14.1" customHeight="1">
      <c r="A31" s="307"/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6"/>
      <c r="O31" s="323"/>
      <c r="P31" s="324"/>
      <c r="Q31" s="324"/>
      <c r="R31" s="324"/>
      <c r="S31" s="324"/>
      <c r="T31" s="324"/>
      <c r="U31" s="324"/>
      <c r="V31" s="324"/>
      <c r="W31" s="325"/>
    </row>
    <row r="32" spans="1:23" ht="14.1" customHeight="1">
      <c r="A32" s="307"/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6"/>
      <c r="O32" s="323"/>
      <c r="P32" s="324"/>
      <c r="Q32" s="324"/>
      <c r="R32" s="324"/>
      <c r="S32" s="324"/>
      <c r="T32" s="324"/>
      <c r="U32" s="324"/>
      <c r="V32" s="324"/>
      <c r="W32" s="325"/>
    </row>
    <row r="33" spans="1:23" ht="14.1" customHeight="1">
      <c r="A33" s="307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6"/>
      <c r="O33" s="323"/>
      <c r="P33" s="324"/>
      <c r="Q33" s="324"/>
      <c r="R33" s="324"/>
      <c r="S33" s="324"/>
      <c r="T33" s="324"/>
      <c r="U33" s="324"/>
      <c r="V33" s="324"/>
      <c r="W33" s="325"/>
    </row>
    <row r="34" spans="1:23" ht="14.1" customHeight="1">
      <c r="A34" s="307"/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6"/>
      <c r="O34" s="323"/>
      <c r="P34" s="324"/>
      <c r="Q34" s="324"/>
      <c r="R34" s="324"/>
      <c r="S34" s="324"/>
      <c r="T34" s="324"/>
      <c r="U34" s="324"/>
      <c r="V34" s="324"/>
      <c r="W34" s="325"/>
    </row>
    <row r="35" spans="1:23" ht="14.1" customHeight="1">
      <c r="A35" s="307"/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6"/>
      <c r="O35" s="323"/>
      <c r="P35" s="324"/>
      <c r="Q35" s="324"/>
      <c r="R35" s="324"/>
      <c r="S35" s="324"/>
      <c r="T35" s="324"/>
      <c r="U35" s="324"/>
      <c r="V35" s="324"/>
      <c r="W35" s="325"/>
    </row>
    <row r="36" spans="1:23" ht="14.1" customHeight="1" thickBot="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10"/>
      <c r="O36" s="326"/>
      <c r="P36" s="327"/>
      <c r="Q36" s="327"/>
      <c r="R36" s="327"/>
      <c r="S36" s="327"/>
      <c r="T36" s="327"/>
      <c r="U36" s="327"/>
      <c r="V36" s="327"/>
      <c r="W36" s="328"/>
    </row>
  </sheetData>
  <mergeCells count="24">
    <mergeCell ref="C1:R1"/>
    <mergeCell ref="V1:W1"/>
    <mergeCell ref="G2:H2"/>
    <mergeCell ref="K2:L2"/>
    <mergeCell ref="M2:N2"/>
    <mergeCell ref="O2:P2"/>
    <mergeCell ref="R2:T2"/>
    <mergeCell ref="O5:W5"/>
    <mergeCell ref="A4:Q4"/>
    <mergeCell ref="R4:T4"/>
    <mergeCell ref="I3:N3"/>
    <mergeCell ref="R3:W3"/>
    <mergeCell ref="B3:F3"/>
    <mergeCell ref="G3:H3"/>
    <mergeCell ref="U4:W4"/>
    <mergeCell ref="A6:N36"/>
    <mergeCell ref="O6:W8"/>
    <mergeCell ref="O9:W9"/>
    <mergeCell ref="O10:W13"/>
    <mergeCell ref="O14:W14"/>
    <mergeCell ref="O15:W22"/>
    <mergeCell ref="O23:W23"/>
    <mergeCell ref="O24:W29"/>
    <mergeCell ref="O30:W36"/>
  </mergeCells>
  <phoneticPr fontId="3" type="noConversion"/>
  <printOptions horizontalCentered="1"/>
  <pageMargins left="0.43" right="0.37" top="0.56999999999999995" bottom="0.28000000000000003" header="0.35433070866141736" footer="0.3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6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5" name="Check Box 3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9525</xdr:rowOff>
                  </from>
                  <to>
                    <xdr:col>3</xdr:col>
                    <xdr:colOff>390525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6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0</xdr:rowOff>
                  </from>
                  <to>
                    <xdr:col>5</xdr:col>
                    <xdr:colOff>552450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7" name="Check Box 5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85725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8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9" name="Check Box 7">
              <controlPr defaultSize="0" autoFill="0" autoLine="0" autoPict="0">
                <anchor moveWithCells="1">
                  <from>
                    <xdr:col>13</xdr:col>
                    <xdr:colOff>95250</xdr:colOff>
                    <xdr:row>3</xdr:row>
                    <xdr:rowOff>9525</xdr:rowOff>
                  </from>
                  <to>
                    <xdr:col>16</xdr:col>
                    <xdr:colOff>333375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0" name="Check Box 8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9525</xdr:rowOff>
                  </from>
                  <to>
                    <xdr:col>19</xdr:col>
                    <xdr:colOff>228600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/>
  <cols>
    <col min="1" max="1" width="45.75" style="13" bestFit="1" customWidth="1"/>
    <col min="2" max="6" width="22.5" customWidth="1"/>
    <col min="7" max="7" width="22.375" customWidth="1"/>
    <col min="8" max="8" width="22.625" customWidth="1"/>
  </cols>
  <sheetData>
    <row r="1" spans="1:8" ht="51">
      <c r="A1" s="2">
        <v>5</v>
      </c>
      <c r="B1" s="1" t="s">
        <v>471</v>
      </c>
      <c r="C1" s="1" t="s">
        <v>472</v>
      </c>
      <c r="D1" s="1" t="s">
        <v>473</v>
      </c>
      <c r="E1" s="1" t="s">
        <v>467</v>
      </c>
      <c r="F1" s="1" t="s">
        <v>468</v>
      </c>
      <c r="G1" s="1" t="s">
        <v>474</v>
      </c>
      <c r="H1" s="1" t="s">
        <v>469</v>
      </c>
    </row>
    <row r="2" spans="1:8">
      <c r="B2" s="3"/>
      <c r="C2" s="3"/>
      <c r="D2" s="3"/>
      <c r="E2" s="3"/>
      <c r="F2" s="3"/>
      <c r="G2" s="3"/>
      <c r="H2" s="3"/>
    </row>
    <row r="3" spans="1:8" ht="67.5">
      <c r="A3" s="13" t="s">
        <v>142</v>
      </c>
      <c r="B3" s="3" t="s">
        <v>140</v>
      </c>
      <c r="C3" s="3" t="s">
        <v>130</v>
      </c>
      <c r="D3" s="3" t="s">
        <v>131</v>
      </c>
      <c r="E3" s="3" t="s">
        <v>135</v>
      </c>
      <c r="F3" s="3" t="s">
        <v>136</v>
      </c>
      <c r="G3" s="3" t="s">
        <v>143</v>
      </c>
      <c r="H3" s="3" t="s">
        <v>137</v>
      </c>
    </row>
    <row r="4" spans="1:8" ht="67.5">
      <c r="A4" s="13" t="s">
        <v>183</v>
      </c>
      <c r="B4" s="3" t="s">
        <v>184</v>
      </c>
      <c r="C4" s="3" t="s">
        <v>2</v>
      </c>
      <c r="D4" s="3"/>
      <c r="E4" s="3" t="s">
        <v>558</v>
      </c>
      <c r="F4" s="3" t="s">
        <v>559</v>
      </c>
      <c r="G4" s="3" t="s">
        <v>185</v>
      </c>
      <c r="H4" s="3" t="s">
        <v>181</v>
      </c>
    </row>
    <row r="5" spans="1:8" ht="56.25">
      <c r="A5" s="13" t="s">
        <v>186</v>
      </c>
      <c r="B5" s="3" t="s">
        <v>187</v>
      </c>
      <c r="C5" s="3" t="s">
        <v>2</v>
      </c>
      <c r="D5" s="3"/>
      <c r="E5" s="3" t="s">
        <v>558</v>
      </c>
      <c r="F5" s="3" t="s">
        <v>559</v>
      </c>
      <c r="G5" s="3" t="s">
        <v>185</v>
      </c>
      <c r="H5" s="3" t="s">
        <v>181</v>
      </c>
    </row>
    <row r="6" spans="1:8" s="2" customFormat="1" ht="56.25">
      <c r="A6" s="2" t="s">
        <v>206</v>
      </c>
      <c r="B6" s="3" t="s">
        <v>490</v>
      </c>
      <c r="C6" s="3" t="s">
        <v>524</v>
      </c>
      <c r="D6" s="3"/>
      <c r="E6" s="3" t="s">
        <v>204</v>
      </c>
      <c r="F6" s="3" t="s">
        <v>528</v>
      </c>
      <c r="G6" s="3" t="s">
        <v>525</v>
      </c>
      <c r="H6" s="3" t="s">
        <v>588</v>
      </c>
    </row>
    <row r="7" spans="1:8" s="2" customFormat="1" ht="56.25">
      <c r="A7" s="2" t="s">
        <v>207</v>
      </c>
      <c r="B7" s="3" t="s">
        <v>526</v>
      </c>
      <c r="C7" s="3" t="s">
        <v>524</v>
      </c>
      <c r="E7" s="3" t="s">
        <v>204</v>
      </c>
      <c r="F7" s="3" t="s">
        <v>528</v>
      </c>
      <c r="G7" s="3" t="s">
        <v>527</v>
      </c>
      <c r="H7" s="3" t="s">
        <v>588</v>
      </c>
    </row>
    <row r="8" spans="1:8" ht="56.25">
      <c r="A8" s="13" t="s">
        <v>178</v>
      </c>
      <c r="B8" s="3" t="s">
        <v>179</v>
      </c>
      <c r="C8" s="3" t="s">
        <v>2</v>
      </c>
      <c r="E8" s="3" t="s">
        <v>558</v>
      </c>
      <c r="F8" s="3" t="s">
        <v>136</v>
      </c>
      <c r="G8" s="3" t="s">
        <v>180</v>
      </c>
      <c r="H8" s="3" t="s">
        <v>181</v>
      </c>
    </row>
    <row r="9" spans="1:8" ht="67.5">
      <c r="A9" s="13" t="s">
        <v>189</v>
      </c>
      <c r="B9" s="3" t="s">
        <v>188</v>
      </c>
      <c r="C9" s="3" t="s">
        <v>2</v>
      </c>
      <c r="D9" s="3"/>
      <c r="E9" s="3" t="s">
        <v>558</v>
      </c>
      <c r="F9" s="3" t="s">
        <v>136</v>
      </c>
      <c r="G9" s="3" t="s">
        <v>180</v>
      </c>
      <c r="H9" s="3" t="s">
        <v>181</v>
      </c>
    </row>
    <row r="10" spans="1:8" ht="56.25">
      <c r="A10" s="13" t="s">
        <v>190</v>
      </c>
      <c r="B10" s="3" t="s">
        <v>191</v>
      </c>
      <c r="C10" s="3" t="s">
        <v>2</v>
      </c>
      <c r="D10" s="3"/>
      <c r="E10" s="3" t="s">
        <v>558</v>
      </c>
      <c r="F10" s="3" t="s">
        <v>136</v>
      </c>
      <c r="G10" s="3" t="s">
        <v>180</v>
      </c>
      <c r="H10" s="3" t="s">
        <v>181</v>
      </c>
    </row>
    <row r="11" spans="1:8" s="2" customFormat="1" ht="56.25">
      <c r="A11" s="2" t="s">
        <v>205</v>
      </c>
      <c r="B11" s="3" t="s">
        <v>490</v>
      </c>
      <c r="C11" s="3" t="s">
        <v>524</v>
      </c>
      <c r="D11" s="3"/>
      <c r="E11" s="3" t="s">
        <v>204</v>
      </c>
      <c r="F11" s="3" t="s">
        <v>528</v>
      </c>
      <c r="G11" s="3" t="s">
        <v>525</v>
      </c>
      <c r="H11" s="3" t="s">
        <v>588</v>
      </c>
    </row>
    <row r="12" spans="1:8" s="2" customFormat="1" ht="56.25">
      <c r="A12" s="2" t="s">
        <v>209</v>
      </c>
      <c r="B12" s="3" t="s">
        <v>210</v>
      </c>
      <c r="C12" s="3" t="s">
        <v>524</v>
      </c>
      <c r="D12" s="3"/>
      <c r="E12" s="3" t="s">
        <v>204</v>
      </c>
      <c r="F12" s="3" t="s">
        <v>528</v>
      </c>
      <c r="G12" s="3" t="s">
        <v>525</v>
      </c>
      <c r="H12" s="3" t="s">
        <v>588</v>
      </c>
    </row>
    <row r="13" spans="1:8" s="2" customFormat="1" ht="56.25">
      <c r="A13" s="2" t="s">
        <v>215</v>
      </c>
      <c r="B13" s="3" t="s">
        <v>216</v>
      </c>
      <c r="C13" s="3" t="s">
        <v>606</v>
      </c>
      <c r="D13" s="3"/>
      <c r="E13" s="3" t="s">
        <v>204</v>
      </c>
      <c r="F13" s="3" t="s">
        <v>213</v>
      </c>
      <c r="G13" s="3" t="s">
        <v>525</v>
      </c>
      <c r="H13" s="3" t="s">
        <v>214</v>
      </c>
    </row>
    <row r="14" spans="1:8" s="2" customFormat="1" ht="56.25">
      <c r="A14" s="2" t="s">
        <v>211</v>
      </c>
      <c r="B14" s="3" t="s">
        <v>212</v>
      </c>
      <c r="C14" s="3" t="s">
        <v>606</v>
      </c>
      <c r="D14" s="3"/>
      <c r="E14" s="3" t="s">
        <v>204</v>
      </c>
      <c r="F14" s="3" t="s">
        <v>528</v>
      </c>
      <c r="G14" s="3" t="s">
        <v>213</v>
      </c>
      <c r="H14" s="3" t="s">
        <v>214</v>
      </c>
    </row>
    <row r="15" spans="1:8" s="2" customFormat="1" ht="56.25">
      <c r="A15" s="2" t="s">
        <v>208</v>
      </c>
      <c r="B15" s="3" t="s">
        <v>526</v>
      </c>
      <c r="C15" s="3" t="s">
        <v>524</v>
      </c>
      <c r="E15" s="3" t="s">
        <v>204</v>
      </c>
      <c r="F15" s="3" t="s">
        <v>528</v>
      </c>
      <c r="G15" s="3" t="s">
        <v>527</v>
      </c>
      <c r="H15" s="3" t="s">
        <v>588</v>
      </c>
    </row>
    <row r="16" spans="1:8" ht="56.25">
      <c r="A16" s="13" t="s">
        <v>182</v>
      </c>
      <c r="B16" s="3" t="s">
        <v>179</v>
      </c>
      <c r="C16" s="3" t="s">
        <v>2</v>
      </c>
      <c r="E16" s="3" t="s">
        <v>558</v>
      </c>
      <c r="F16" s="3" t="s">
        <v>136</v>
      </c>
      <c r="G16" s="3" t="s">
        <v>180</v>
      </c>
      <c r="H16" s="3" t="s">
        <v>181</v>
      </c>
    </row>
    <row r="17" spans="1:8" ht="56.25">
      <c r="A17" s="13" t="s">
        <v>192</v>
      </c>
      <c r="B17" s="3" t="s">
        <v>196</v>
      </c>
      <c r="C17" s="3" t="s">
        <v>2</v>
      </c>
      <c r="D17" s="3" t="s">
        <v>131</v>
      </c>
      <c r="E17" s="3" t="s">
        <v>558</v>
      </c>
      <c r="F17" s="3" t="s">
        <v>136</v>
      </c>
      <c r="G17" s="3" t="s">
        <v>194</v>
      </c>
      <c r="H17" s="3" t="s">
        <v>195</v>
      </c>
    </row>
    <row r="18" spans="1:8" ht="67.5">
      <c r="A18" s="13" t="s">
        <v>193</v>
      </c>
      <c r="B18" s="3" t="s">
        <v>188</v>
      </c>
      <c r="C18" s="3" t="s">
        <v>2</v>
      </c>
      <c r="D18" s="3"/>
      <c r="E18" s="3" t="s">
        <v>558</v>
      </c>
      <c r="F18" s="3" t="s">
        <v>136</v>
      </c>
      <c r="G18" s="3" t="s">
        <v>180</v>
      </c>
      <c r="H18" s="3" t="s">
        <v>181</v>
      </c>
    </row>
    <row r="19" spans="1:8" ht="56.25">
      <c r="A19" s="13" t="s">
        <v>197</v>
      </c>
      <c r="B19" s="3" t="s">
        <v>198</v>
      </c>
      <c r="C19" s="3" t="s">
        <v>2</v>
      </c>
      <c r="D19" s="3" t="s">
        <v>131</v>
      </c>
      <c r="E19" s="3" t="s">
        <v>558</v>
      </c>
      <c r="F19" s="3" t="s">
        <v>136</v>
      </c>
      <c r="G19" s="3" t="s">
        <v>194</v>
      </c>
      <c r="H19" s="3" t="s">
        <v>195</v>
      </c>
    </row>
    <row r="20" spans="1:8" ht="56.25">
      <c r="A20" s="13" t="s">
        <v>372</v>
      </c>
      <c r="B20" s="3" t="s">
        <v>373</v>
      </c>
      <c r="C20" s="3" t="s">
        <v>524</v>
      </c>
      <c r="D20" s="3"/>
      <c r="E20" s="3" t="s">
        <v>560</v>
      </c>
      <c r="F20" s="3" t="s">
        <v>136</v>
      </c>
      <c r="G20" s="3" t="s">
        <v>374</v>
      </c>
      <c r="H20" s="3" t="s">
        <v>375</v>
      </c>
    </row>
    <row r="21" spans="1:8" ht="45">
      <c r="A21" s="13" t="s">
        <v>272</v>
      </c>
      <c r="B21" s="3" t="s">
        <v>273</v>
      </c>
      <c r="C21" s="3" t="s">
        <v>524</v>
      </c>
      <c r="D21" s="3"/>
      <c r="E21" s="3" t="s">
        <v>274</v>
      </c>
      <c r="F21" s="3" t="s">
        <v>136</v>
      </c>
      <c r="G21" s="3" t="s">
        <v>275</v>
      </c>
      <c r="H21" s="3" t="s">
        <v>276</v>
      </c>
    </row>
    <row r="22" spans="1:8" ht="56.25">
      <c r="A22" s="13" t="s">
        <v>199</v>
      </c>
      <c r="B22" s="3" t="s">
        <v>200</v>
      </c>
      <c r="C22" s="3" t="s">
        <v>2</v>
      </c>
      <c r="D22" s="3"/>
      <c r="E22" s="3" t="s">
        <v>558</v>
      </c>
      <c r="F22" s="3" t="s">
        <v>136</v>
      </c>
      <c r="G22" s="3" t="s">
        <v>201</v>
      </c>
      <c r="H22" s="3" t="s">
        <v>181</v>
      </c>
    </row>
    <row r="23" spans="1:8" ht="56.25">
      <c r="A23" s="13" t="s">
        <v>202</v>
      </c>
      <c r="B23" s="3" t="s">
        <v>203</v>
      </c>
      <c r="C23" s="3" t="s">
        <v>2</v>
      </c>
      <c r="D23" s="3"/>
      <c r="E23" s="3" t="s">
        <v>558</v>
      </c>
      <c r="F23" s="3" t="s">
        <v>136</v>
      </c>
      <c r="G23" s="3" t="s">
        <v>201</v>
      </c>
      <c r="H23" s="3" t="s">
        <v>195</v>
      </c>
    </row>
    <row r="24" spans="1:8" ht="67.5">
      <c r="A24" s="13" t="s">
        <v>176</v>
      </c>
      <c r="B24" s="3" t="s">
        <v>177</v>
      </c>
      <c r="C24" s="3" t="s">
        <v>534</v>
      </c>
      <c r="D24" s="3" t="s">
        <v>131</v>
      </c>
      <c r="E24" s="3" t="s">
        <v>561</v>
      </c>
      <c r="F24" s="3" t="s">
        <v>136</v>
      </c>
      <c r="G24" s="3" t="s">
        <v>174</v>
      </c>
      <c r="H24" s="3" t="s">
        <v>168</v>
      </c>
    </row>
    <row r="25" spans="1:8" ht="67.5">
      <c r="A25" s="13" t="s">
        <v>173</v>
      </c>
      <c r="B25" s="3" t="s">
        <v>533</v>
      </c>
      <c r="C25" s="3" t="s">
        <v>534</v>
      </c>
      <c r="D25" s="3" t="s">
        <v>131</v>
      </c>
      <c r="E25" s="3" t="s">
        <v>561</v>
      </c>
      <c r="F25" s="3" t="s">
        <v>136</v>
      </c>
      <c r="G25" s="3" t="s">
        <v>174</v>
      </c>
      <c r="H25" s="3" t="s">
        <v>137</v>
      </c>
    </row>
    <row r="26" spans="1:8" s="2" customFormat="1" ht="56.25">
      <c r="A26" s="2" t="s">
        <v>217</v>
      </c>
      <c r="B26" s="3" t="s">
        <v>216</v>
      </c>
      <c r="C26" s="3" t="s">
        <v>606</v>
      </c>
      <c r="D26" s="3"/>
      <c r="E26" s="3" t="s">
        <v>204</v>
      </c>
      <c r="F26" s="3" t="s">
        <v>213</v>
      </c>
      <c r="G26" s="3" t="s">
        <v>525</v>
      </c>
      <c r="H26" s="3" t="s">
        <v>214</v>
      </c>
    </row>
    <row r="27" spans="1:8" ht="45">
      <c r="A27" s="13" t="s">
        <v>376</v>
      </c>
      <c r="B27" s="3" t="s">
        <v>377</v>
      </c>
      <c r="C27" s="3" t="s">
        <v>524</v>
      </c>
      <c r="D27" s="3"/>
      <c r="E27" s="3" t="s">
        <v>560</v>
      </c>
      <c r="F27" s="3" t="s">
        <v>136</v>
      </c>
      <c r="G27" s="3" t="s">
        <v>213</v>
      </c>
      <c r="H27" s="3" t="s">
        <v>378</v>
      </c>
    </row>
    <row r="28" spans="1:8" s="2" customFormat="1" ht="56.25">
      <c r="A28" s="2" t="s">
        <v>218</v>
      </c>
      <c r="B28" s="3" t="s">
        <v>216</v>
      </c>
      <c r="C28" s="3" t="s">
        <v>606</v>
      </c>
      <c r="D28" s="3"/>
      <c r="E28" s="3" t="s">
        <v>204</v>
      </c>
      <c r="F28" s="3" t="s">
        <v>213</v>
      </c>
      <c r="G28" s="3" t="s">
        <v>525</v>
      </c>
      <c r="H28" s="3" t="s">
        <v>214</v>
      </c>
    </row>
    <row r="29" spans="1:8" s="2" customFormat="1" ht="67.5">
      <c r="A29" s="2" t="s">
        <v>13</v>
      </c>
      <c r="B29" s="3" t="s">
        <v>219</v>
      </c>
      <c r="C29" s="3" t="s">
        <v>606</v>
      </c>
      <c r="D29" s="3"/>
      <c r="E29" s="3" t="s">
        <v>220</v>
      </c>
      <c r="F29" s="3" t="s">
        <v>213</v>
      </c>
      <c r="G29" s="3" t="s">
        <v>525</v>
      </c>
      <c r="H29" s="3" t="s">
        <v>214</v>
      </c>
    </row>
    <row r="30" spans="1:8" ht="78.75">
      <c r="A30" s="13" t="s">
        <v>128</v>
      </c>
      <c r="B30" s="3" t="s">
        <v>129</v>
      </c>
      <c r="C30" s="3" t="s">
        <v>534</v>
      </c>
      <c r="D30" s="3" t="s">
        <v>131</v>
      </c>
      <c r="E30" s="3" t="s">
        <v>135</v>
      </c>
      <c r="F30" s="3" t="s">
        <v>136</v>
      </c>
      <c r="G30" s="3" t="s">
        <v>535</v>
      </c>
      <c r="H30" s="3" t="s">
        <v>137</v>
      </c>
    </row>
    <row r="31" spans="1:8" ht="78.75">
      <c r="A31" s="13" t="s">
        <v>536</v>
      </c>
      <c r="B31" s="3" t="s">
        <v>129</v>
      </c>
      <c r="C31" s="3" t="s">
        <v>534</v>
      </c>
      <c r="D31" s="3" t="s">
        <v>131</v>
      </c>
      <c r="E31" s="3" t="s">
        <v>135</v>
      </c>
      <c r="F31" s="3" t="s">
        <v>136</v>
      </c>
      <c r="G31" s="3" t="s">
        <v>535</v>
      </c>
      <c r="H31" s="3" t="s">
        <v>137</v>
      </c>
    </row>
    <row r="32" spans="1:8" ht="78.75">
      <c r="A32" s="13" t="s">
        <v>165</v>
      </c>
      <c r="B32" s="3" t="s">
        <v>166</v>
      </c>
      <c r="C32" s="3" t="s">
        <v>534</v>
      </c>
      <c r="D32" s="3" t="s">
        <v>162</v>
      </c>
      <c r="E32" s="3" t="s">
        <v>538</v>
      </c>
      <c r="F32" s="3" t="s">
        <v>167</v>
      </c>
      <c r="G32" s="3" t="s">
        <v>117</v>
      </c>
      <c r="H32" s="3" t="s">
        <v>168</v>
      </c>
    </row>
    <row r="33" spans="1:8" ht="78.75">
      <c r="A33" s="13" t="s">
        <v>169</v>
      </c>
      <c r="B33" s="3" t="s">
        <v>166</v>
      </c>
      <c r="C33" s="3" t="s">
        <v>537</v>
      </c>
      <c r="D33" s="3" t="s">
        <v>162</v>
      </c>
      <c r="E33" s="3" t="s">
        <v>538</v>
      </c>
      <c r="F33" s="3" t="s">
        <v>167</v>
      </c>
      <c r="G33" s="3" t="s">
        <v>117</v>
      </c>
      <c r="H33" s="3" t="s">
        <v>168</v>
      </c>
    </row>
    <row r="34" spans="1:8" ht="78.75">
      <c r="A34" s="13" t="s">
        <v>161</v>
      </c>
      <c r="B34" s="3" t="s">
        <v>555</v>
      </c>
      <c r="C34" s="3" t="s">
        <v>534</v>
      </c>
      <c r="D34" s="3" t="s">
        <v>162</v>
      </c>
      <c r="E34" s="3" t="s">
        <v>135</v>
      </c>
      <c r="F34" s="3" t="s">
        <v>136</v>
      </c>
      <c r="G34" s="3" t="s">
        <v>163</v>
      </c>
      <c r="H34" s="3" t="s">
        <v>164</v>
      </c>
    </row>
    <row r="35" spans="1:8" ht="67.5">
      <c r="A35" s="13" t="s">
        <v>139</v>
      </c>
      <c r="B35" s="3" t="s">
        <v>140</v>
      </c>
      <c r="C35" s="3" t="s">
        <v>534</v>
      </c>
      <c r="D35" s="3" t="s">
        <v>131</v>
      </c>
      <c r="E35" s="3" t="s">
        <v>135</v>
      </c>
      <c r="F35" s="3" t="s">
        <v>136</v>
      </c>
      <c r="G35" s="3" t="s">
        <v>141</v>
      </c>
      <c r="H35" s="3" t="s">
        <v>137</v>
      </c>
    </row>
    <row r="36" spans="1:8" ht="67.5">
      <c r="A36" s="13" t="s">
        <v>144</v>
      </c>
      <c r="B36" s="3" t="s">
        <v>150</v>
      </c>
      <c r="C36" s="3" t="s">
        <v>534</v>
      </c>
      <c r="D36" s="3" t="s">
        <v>131</v>
      </c>
      <c r="E36" s="3" t="s">
        <v>135</v>
      </c>
      <c r="F36" s="3" t="s">
        <v>136</v>
      </c>
      <c r="G36" s="3" t="s">
        <v>151</v>
      </c>
      <c r="H36" s="3" t="s">
        <v>137</v>
      </c>
    </row>
    <row r="37" spans="1:8" ht="78.75">
      <c r="A37" s="13" t="s">
        <v>170</v>
      </c>
      <c r="B37" s="3" t="s">
        <v>171</v>
      </c>
      <c r="C37" s="3" t="s">
        <v>534</v>
      </c>
      <c r="D37" s="3" t="s">
        <v>131</v>
      </c>
      <c r="E37" s="3" t="s">
        <v>135</v>
      </c>
      <c r="F37" s="3" t="s">
        <v>136</v>
      </c>
      <c r="G37" s="3" t="s">
        <v>143</v>
      </c>
      <c r="H37" s="3" t="s">
        <v>137</v>
      </c>
    </row>
    <row r="38" spans="1:8" ht="78.75">
      <c r="A38" s="13" t="s">
        <v>138</v>
      </c>
      <c r="B38" s="3" t="s">
        <v>129</v>
      </c>
      <c r="C38" s="3" t="s">
        <v>534</v>
      </c>
      <c r="D38" s="3" t="s">
        <v>131</v>
      </c>
      <c r="E38" s="3" t="s">
        <v>135</v>
      </c>
      <c r="F38" s="3" t="s">
        <v>136</v>
      </c>
      <c r="G38" s="3" t="s">
        <v>535</v>
      </c>
      <c r="H38" s="3" t="s">
        <v>137</v>
      </c>
    </row>
    <row r="39" spans="1:8" ht="101.25">
      <c r="A39" s="13" t="s">
        <v>263</v>
      </c>
      <c r="B39" s="3" t="s">
        <v>270</v>
      </c>
      <c r="C39" s="3" t="s">
        <v>524</v>
      </c>
      <c r="D39" s="3" t="s">
        <v>131</v>
      </c>
      <c r="E39" s="3" t="s">
        <v>135</v>
      </c>
      <c r="F39" s="3" t="s">
        <v>136</v>
      </c>
      <c r="G39" s="3" t="s">
        <v>556</v>
      </c>
      <c r="H39" s="3" t="s">
        <v>271</v>
      </c>
    </row>
    <row r="40" spans="1:8" ht="67.5">
      <c r="A40" s="13" t="s">
        <v>152</v>
      </c>
      <c r="B40" s="3" t="s">
        <v>145</v>
      </c>
      <c r="C40" s="3" t="s">
        <v>534</v>
      </c>
      <c r="D40" s="3" t="s">
        <v>131</v>
      </c>
      <c r="E40" s="3" t="s">
        <v>135</v>
      </c>
      <c r="F40" s="3" t="s">
        <v>136</v>
      </c>
      <c r="G40" s="3" t="s">
        <v>149</v>
      </c>
      <c r="H40" s="3" t="s">
        <v>137</v>
      </c>
    </row>
    <row r="41" spans="1:8" ht="56.25">
      <c r="A41" s="13" t="s">
        <v>239</v>
      </c>
      <c r="B41" s="3" t="s">
        <v>240</v>
      </c>
      <c r="C41" s="3" t="s">
        <v>241</v>
      </c>
      <c r="D41" s="3"/>
      <c r="E41" s="3" t="s">
        <v>242</v>
      </c>
      <c r="F41" s="3" t="s">
        <v>557</v>
      </c>
      <c r="G41" s="3" t="s">
        <v>213</v>
      </c>
      <c r="H41" s="3" t="s">
        <v>247</v>
      </c>
    </row>
    <row r="42" spans="1:8" ht="45">
      <c r="A42" s="13" t="s">
        <v>258</v>
      </c>
      <c r="B42" s="3" t="s">
        <v>259</v>
      </c>
      <c r="C42" s="3" t="s">
        <v>241</v>
      </c>
      <c r="D42" s="3"/>
      <c r="E42" s="3" t="s">
        <v>242</v>
      </c>
      <c r="F42" s="3"/>
      <c r="G42" s="3" t="s">
        <v>213</v>
      </c>
      <c r="H42" s="3" t="s">
        <v>247</v>
      </c>
    </row>
    <row r="43" spans="1:8" ht="45">
      <c r="A43" s="13" t="s">
        <v>386</v>
      </c>
      <c r="B43" s="3" t="s">
        <v>387</v>
      </c>
      <c r="C43" s="3" t="s">
        <v>524</v>
      </c>
      <c r="D43" s="3"/>
      <c r="E43" s="3" t="s">
        <v>279</v>
      </c>
      <c r="F43" s="3" t="s">
        <v>136</v>
      </c>
      <c r="G43" s="3" t="s">
        <v>213</v>
      </c>
      <c r="H43" s="3" t="s">
        <v>181</v>
      </c>
    </row>
    <row r="44" spans="1:8" ht="45">
      <c r="A44" s="13" t="s">
        <v>38</v>
      </c>
      <c r="B44" s="3" t="s">
        <v>39</v>
      </c>
    </row>
    <row r="45" spans="1:8" ht="45">
      <c r="A45" s="13" t="s">
        <v>388</v>
      </c>
      <c r="B45" s="3" t="s">
        <v>389</v>
      </c>
      <c r="C45" s="3" t="s">
        <v>524</v>
      </c>
      <c r="D45" s="3"/>
      <c r="E45" s="3" t="s">
        <v>279</v>
      </c>
      <c r="F45" s="3" t="s">
        <v>390</v>
      </c>
      <c r="G45" s="3" t="s">
        <v>213</v>
      </c>
      <c r="H45" s="3" t="s">
        <v>391</v>
      </c>
    </row>
    <row r="46" spans="1:8" ht="45">
      <c r="A46" s="13" t="s">
        <v>392</v>
      </c>
      <c r="B46" s="3" t="s">
        <v>393</v>
      </c>
      <c r="C46" s="3" t="s">
        <v>524</v>
      </c>
      <c r="D46" s="3"/>
      <c r="E46" s="3" t="s">
        <v>384</v>
      </c>
      <c r="F46" s="3" t="s">
        <v>396</v>
      </c>
      <c r="G46" s="3" t="s">
        <v>213</v>
      </c>
      <c r="H46" s="3" t="s">
        <v>181</v>
      </c>
    </row>
    <row r="47" spans="1:8" ht="56.25">
      <c r="A47" s="13" t="s">
        <v>397</v>
      </c>
      <c r="B47" s="3" t="s">
        <v>398</v>
      </c>
      <c r="C47" s="3" t="s">
        <v>524</v>
      </c>
      <c r="D47" s="3"/>
      <c r="E47" s="3" t="s">
        <v>279</v>
      </c>
      <c r="F47" s="3" t="s">
        <v>396</v>
      </c>
      <c r="G47" s="3" t="s">
        <v>213</v>
      </c>
      <c r="H47" s="3" t="s">
        <v>181</v>
      </c>
    </row>
    <row r="48" spans="1:8" ht="45">
      <c r="A48" s="13" t="s">
        <v>394</v>
      </c>
      <c r="B48" s="3" t="s">
        <v>395</v>
      </c>
      <c r="C48" s="3" t="s">
        <v>524</v>
      </c>
      <c r="D48" s="3"/>
      <c r="E48" s="3" t="s">
        <v>279</v>
      </c>
      <c r="F48" s="3" t="s">
        <v>396</v>
      </c>
      <c r="G48" s="3" t="s">
        <v>213</v>
      </c>
      <c r="H48" s="3" t="s">
        <v>378</v>
      </c>
    </row>
    <row r="49" spans="1:8" ht="45">
      <c r="A49" s="13" t="s">
        <v>380</v>
      </c>
      <c r="B49" s="3" t="s">
        <v>379</v>
      </c>
      <c r="C49" s="3" t="s">
        <v>524</v>
      </c>
      <c r="D49" s="3"/>
      <c r="E49" s="3" t="s">
        <v>381</v>
      </c>
      <c r="F49" s="3" t="s">
        <v>262</v>
      </c>
      <c r="G49" s="3" t="s">
        <v>213</v>
      </c>
      <c r="H49" s="3" t="s">
        <v>375</v>
      </c>
    </row>
    <row r="50" spans="1:8" ht="45">
      <c r="A50" s="13" t="s">
        <v>277</v>
      </c>
      <c r="B50" s="3" t="s">
        <v>278</v>
      </c>
      <c r="C50" s="3" t="s">
        <v>524</v>
      </c>
      <c r="D50" s="3"/>
      <c r="E50" s="3" t="s">
        <v>279</v>
      </c>
      <c r="F50" s="3" t="s">
        <v>262</v>
      </c>
      <c r="G50" s="3" t="s">
        <v>213</v>
      </c>
      <c r="H50" s="3" t="s">
        <v>271</v>
      </c>
    </row>
    <row r="51" spans="1:8" ht="45">
      <c r="A51" s="13" t="s">
        <v>382</v>
      </c>
      <c r="B51" s="3" t="s">
        <v>383</v>
      </c>
      <c r="C51" s="3" t="s">
        <v>524</v>
      </c>
      <c r="D51" s="3"/>
      <c r="E51" s="3" t="s">
        <v>384</v>
      </c>
      <c r="F51" s="3" t="s">
        <v>385</v>
      </c>
      <c r="G51" s="3" t="s">
        <v>213</v>
      </c>
      <c r="H51" s="3" t="s">
        <v>375</v>
      </c>
    </row>
    <row r="52" spans="1:8" ht="45">
      <c r="A52" s="13" t="s">
        <v>280</v>
      </c>
      <c r="B52" s="3" t="s">
        <v>370</v>
      </c>
      <c r="C52" s="3" t="s">
        <v>524</v>
      </c>
      <c r="D52" s="3"/>
      <c r="E52" s="3" t="s">
        <v>279</v>
      </c>
      <c r="F52" s="3" t="s">
        <v>371</v>
      </c>
      <c r="G52" s="3" t="s">
        <v>213</v>
      </c>
      <c r="H52" s="3" t="s">
        <v>271</v>
      </c>
    </row>
    <row r="53" spans="1:8" ht="56.25">
      <c r="A53" s="13" t="s">
        <v>260</v>
      </c>
      <c r="B53" s="3" t="s">
        <v>261</v>
      </c>
      <c r="C53" s="3" t="s">
        <v>241</v>
      </c>
      <c r="D53" s="3"/>
      <c r="E53" s="3" t="s">
        <v>242</v>
      </c>
      <c r="F53" s="3" t="s">
        <v>262</v>
      </c>
      <c r="G53" s="3" t="s">
        <v>213</v>
      </c>
      <c r="H53" s="3" t="s">
        <v>615</v>
      </c>
    </row>
    <row r="54" spans="1:8" s="2" customFormat="1" ht="67.5">
      <c r="A54" s="2" t="s">
        <v>443</v>
      </c>
      <c r="B54" s="3" t="s">
        <v>226</v>
      </c>
      <c r="C54" s="3" t="s">
        <v>2</v>
      </c>
      <c r="D54" s="3" t="s">
        <v>221</v>
      </c>
      <c r="E54" s="3" t="s">
        <v>222</v>
      </c>
      <c r="F54" s="3" t="s">
        <v>564</v>
      </c>
      <c r="G54" s="3" t="s">
        <v>224</v>
      </c>
      <c r="H54" s="3" t="s">
        <v>118</v>
      </c>
    </row>
    <row r="55" spans="1:8" s="2" customFormat="1" ht="67.5">
      <c r="A55" s="2" t="s">
        <v>444</v>
      </c>
      <c r="B55" s="3" t="s">
        <v>227</v>
      </c>
      <c r="C55" s="3" t="s">
        <v>2</v>
      </c>
      <c r="D55" s="3" t="s">
        <v>221</v>
      </c>
      <c r="E55" s="3" t="s">
        <v>222</v>
      </c>
      <c r="F55" s="3" t="s">
        <v>564</v>
      </c>
      <c r="G55" s="3" t="s">
        <v>224</v>
      </c>
      <c r="H55" s="3" t="s">
        <v>118</v>
      </c>
    </row>
    <row r="56" spans="1:8" s="2" customFormat="1" ht="67.5">
      <c r="A56" s="2" t="s">
        <v>445</v>
      </c>
      <c r="B56" s="3" t="s">
        <v>226</v>
      </c>
      <c r="C56" s="3" t="s">
        <v>2</v>
      </c>
      <c r="D56" s="3" t="s">
        <v>221</v>
      </c>
      <c r="E56" s="3" t="s">
        <v>446</v>
      </c>
      <c r="F56" s="3" t="s">
        <v>564</v>
      </c>
      <c r="G56" s="3" t="s">
        <v>224</v>
      </c>
      <c r="H56" s="3" t="s">
        <v>118</v>
      </c>
    </row>
    <row r="57" spans="1:8" s="2" customFormat="1" ht="101.25">
      <c r="A57" s="2" t="s">
        <v>447</v>
      </c>
      <c r="B57" s="3" t="s">
        <v>228</v>
      </c>
      <c r="C57" s="3" t="s">
        <v>2</v>
      </c>
      <c r="D57" s="3" t="s">
        <v>221</v>
      </c>
      <c r="E57" s="3" t="s">
        <v>222</v>
      </c>
      <c r="F57" s="3" t="s">
        <v>448</v>
      </c>
      <c r="G57" s="3" t="s">
        <v>451</v>
      </c>
      <c r="H57" s="3" t="s">
        <v>118</v>
      </c>
    </row>
    <row r="58" spans="1:8" s="2" customFormat="1" ht="101.25">
      <c r="A58" s="2" t="s">
        <v>449</v>
      </c>
      <c r="B58" s="3" t="s">
        <v>419</v>
      </c>
      <c r="C58" s="3" t="s">
        <v>2</v>
      </c>
      <c r="D58" s="3" t="s">
        <v>221</v>
      </c>
      <c r="E58" s="3" t="s">
        <v>222</v>
      </c>
      <c r="F58" s="3" t="s">
        <v>448</v>
      </c>
      <c r="G58" s="3" t="s">
        <v>224</v>
      </c>
      <c r="H58" s="3" t="s">
        <v>118</v>
      </c>
    </row>
    <row r="59" spans="1:8" ht="45">
      <c r="A59" s="13" t="s">
        <v>399</v>
      </c>
      <c r="B59" s="3" t="s">
        <v>400</v>
      </c>
      <c r="C59" s="3" t="s">
        <v>524</v>
      </c>
      <c r="D59" s="3" t="s">
        <v>401</v>
      </c>
      <c r="E59" s="3" t="s">
        <v>402</v>
      </c>
      <c r="F59" s="3"/>
      <c r="G59" s="3" t="s">
        <v>403</v>
      </c>
      <c r="H59" s="3" t="s">
        <v>118</v>
      </c>
    </row>
    <row r="60" spans="1:8" s="2" customFormat="1" ht="101.25">
      <c r="A60" s="2" t="s">
        <v>450</v>
      </c>
      <c r="B60" s="3" t="s">
        <v>420</v>
      </c>
      <c r="C60" s="3" t="s">
        <v>2</v>
      </c>
      <c r="D60" s="3" t="s">
        <v>221</v>
      </c>
      <c r="E60" s="3" t="s">
        <v>565</v>
      </c>
      <c r="F60" s="3" t="s">
        <v>127</v>
      </c>
      <c r="G60" s="3" t="s">
        <v>451</v>
      </c>
      <c r="H60" s="3" t="s">
        <v>118</v>
      </c>
    </row>
    <row r="61" spans="1:8" ht="78.75">
      <c r="A61" s="13" t="s">
        <v>110</v>
      </c>
      <c r="B61" s="3" t="s">
        <v>566</v>
      </c>
      <c r="C61" s="3" t="s">
        <v>606</v>
      </c>
      <c r="D61" s="3" t="s">
        <v>607</v>
      </c>
      <c r="E61" s="3" t="s">
        <v>111</v>
      </c>
      <c r="F61" s="3" t="s">
        <v>112</v>
      </c>
      <c r="G61" s="3" t="s">
        <v>113</v>
      </c>
      <c r="H61" s="3" t="s">
        <v>94</v>
      </c>
    </row>
    <row r="62" spans="1:8" ht="45">
      <c r="A62" s="13" t="s">
        <v>404</v>
      </c>
      <c r="B62" s="3" t="s">
        <v>405</v>
      </c>
      <c r="C62" s="3" t="s">
        <v>406</v>
      </c>
      <c r="D62" s="3" t="s">
        <v>407</v>
      </c>
      <c r="E62" s="3" t="s">
        <v>408</v>
      </c>
      <c r="F62" s="3" t="s">
        <v>409</v>
      </c>
      <c r="G62" s="3" t="s">
        <v>410</v>
      </c>
      <c r="H62" s="3" t="s">
        <v>118</v>
      </c>
    </row>
    <row r="63" spans="1:8" ht="90">
      <c r="A63" s="2" t="s">
        <v>452</v>
      </c>
      <c r="B63" s="3" t="s">
        <v>421</v>
      </c>
      <c r="C63" s="3" t="s">
        <v>2</v>
      </c>
      <c r="D63" s="3" t="s">
        <v>221</v>
      </c>
      <c r="E63" s="3" t="s">
        <v>455</v>
      </c>
      <c r="F63" s="3" t="s">
        <v>567</v>
      </c>
      <c r="G63" s="3" t="s">
        <v>456</v>
      </c>
      <c r="H63" s="3" t="s">
        <v>118</v>
      </c>
    </row>
    <row r="64" spans="1:8" ht="67.5">
      <c r="A64" s="2" t="s">
        <v>457</v>
      </c>
      <c r="B64" s="3" t="s">
        <v>422</v>
      </c>
      <c r="C64" s="3" t="s">
        <v>2</v>
      </c>
      <c r="D64" s="3" t="s">
        <v>221</v>
      </c>
      <c r="E64" s="3" t="s">
        <v>455</v>
      </c>
      <c r="F64" s="3" t="s">
        <v>567</v>
      </c>
      <c r="G64" s="3" t="s">
        <v>458</v>
      </c>
      <c r="H64" s="3" t="s">
        <v>118</v>
      </c>
    </row>
    <row r="65" spans="1:8" s="2" customFormat="1" ht="78.75">
      <c r="A65" s="2" t="s">
        <v>442</v>
      </c>
      <c r="B65" s="3" t="s">
        <v>225</v>
      </c>
      <c r="C65" s="3" t="s">
        <v>2</v>
      </c>
      <c r="D65" s="3" t="s">
        <v>221</v>
      </c>
      <c r="E65" s="3" t="s">
        <v>565</v>
      </c>
      <c r="F65" s="3" t="s">
        <v>223</v>
      </c>
      <c r="G65" s="3" t="s">
        <v>224</v>
      </c>
      <c r="H65" s="3" t="s">
        <v>118</v>
      </c>
    </row>
    <row r="66" spans="1:8" ht="78.75">
      <c r="A66" s="2" t="s">
        <v>459</v>
      </c>
      <c r="B66" s="3" t="s">
        <v>423</v>
      </c>
      <c r="C66" s="3" t="s">
        <v>2</v>
      </c>
      <c r="D66" s="3" t="s">
        <v>221</v>
      </c>
      <c r="E66" s="3" t="s">
        <v>455</v>
      </c>
      <c r="F66" s="3" t="s">
        <v>460</v>
      </c>
      <c r="G66" s="3" t="s">
        <v>568</v>
      </c>
      <c r="H66" s="3" t="s">
        <v>118</v>
      </c>
    </row>
    <row r="67" spans="1:8" ht="56.25">
      <c r="A67" s="2" t="s">
        <v>461</v>
      </c>
      <c r="B67" s="3" t="s">
        <v>424</v>
      </c>
      <c r="C67" s="3" t="s">
        <v>2</v>
      </c>
      <c r="D67" s="3" t="s">
        <v>221</v>
      </c>
      <c r="E67" s="3" t="s">
        <v>222</v>
      </c>
      <c r="F67" s="3" t="s">
        <v>462</v>
      </c>
      <c r="G67" s="3" t="s">
        <v>224</v>
      </c>
      <c r="H67" s="3" t="s">
        <v>118</v>
      </c>
    </row>
    <row r="68" spans="1:8" ht="56.25">
      <c r="A68" s="2" t="s">
        <v>463</v>
      </c>
      <c r="B68" s="3" t="s">
        <v>424</v>
      </c>
      <c r="C68" s="3" t="s">
        <v>2</v>
      </c>
      <c r="D68" s="3" t="s">
        <v>221</v>
      </c>
      <c r="E68" s="3" t="s">
        <v>565</v>
      </c>
      <c r="F68" s="3" t="s">
        <v>462</v>
      </c>
      <c r="G68" s="3" t="s">
        <v>224</v>
      </c>
      <c r="H68" s="3" t="s">
        <v>118</v>
      </c>
    </row>
    <row r="69" spans="1:8" s="2" customFormat="1" ht="78.75">
      <c r="A69" s="2" t="s">
        <v>464</v>
      </c>
      <c r="B69" s="3" t="s">
        <v>225</v>
      </c>
      <c r="C69" s="3" t="s">
        <v>2</v>
      </c>
      <c r="D69" s="3" t="s">
        <v>221</v>
      </c>
      <c r="E69" s="3" t="s">
        <v>565</v>
      </c>
      <c r="F69" s="3" t="s">
        <v>465</v>
      </c>
      <c r="G69" s="3" t="s">
        <v>224</v>
      </c>
      <c r="H69" s="3" t="s">
        <v>118</v>
      </c>
    </row>
    <row r="70" spans="1:8" s="2" customFormat="1" ht="56.25">
      <c r="A70" s="2" t="s">
        <v>466</v>
      </c>
      <c r="B70" s="3" t="s">
        <v>425</v>
      </c>
      <c r="C70" s="3" t="s">
        <v>2</v>
      </c>
      <c r="D70" s="3" t="s">
        <v>221</v>
      </c>
      <c r="E70" s="3" t="s">
        <v>565</v>
      </c>
      <c r="F70" s="3" t="s">
        <v>448</v>
      </c>
      <c r="G70" s="3" t="s">
        <v>224</v>
      </c>
      <c r="H70" s="3" t="s">
        <v>118</v>
      </c>
    </row>
    <row r="71" spans="1:8" ht="101.25">
      <c r="A71" s="13" t="s">
        <v>108</v>
      </c>
      <c r="B71" s="3" t="s">
        <v>109</v>
      </c>
      <c r="C71" s="3" t="s">
        <v>606</v>
      </c>
      <c r="D71" s="3" t="s">
        <v>8</v>
      </c>
      <c r="E71" s="3" t="s">
        <v>16</v>
      </c>
      <c r="F71" s="3" t="s">
        <v>106</v>
      </c>
      <c r="G71" s="3" t="s">
        <v>11</v>
      </c>
      <c r="H71" s="3" t="s">
        <v>94</v>
      </c>
    </row>
    <row r="72" spans="1:8" ht="56.25">
      <c r="A72" s="13" t="s">
        <v>120</v>
      </c>
      <c r="B72" s="3" t="s">
        <v>121</v>
      </c>
      <c r="C72" s="3" t="s">
        <v>122</v>
      </c>
      <c r="D72" s="3" t="s">
        <v>569</v>
      </c>
      <c r="E72" s="3" t="s">
        <v>565</v>
      </c>
      <c r="F72" s="3" t="s">
        <v>123</v>
      </c>
      <c r="G72" s="3" t="s">
        <v>124</v>
      </c>
      <c r="H72" s="3" t="s">
        <v>118</v>
      </c>
    </row>
    <row r="73" spans="1:8" ht="56.25">
      <c r="A73" s="13" t="s">
        <v>114</v>
      </c>
      <c r="B73" s="3" t="s">
        <v>45</v>
      </c>
      <c r="C73" s="3" t="s">
        <v>115</v>
      </c>
      <c r="D73" s="3" t="s">
        <v>570</v>
      </c>
      <c r="E73" s="3" t="s">
        <v>565</v>
      </c>
      <c r="F73" s="3" t="s">
        <v>116</v>
      </c>
      <c r="G73" s="3" t="s">
        <v>117</v>
      </c>
      <c r="H73" s="3" t="s">
        <v>118</v>
      </c>
    </row>
    <row r="74" spans="1:8" ht="56.25">
      <c r="A74" s="13" t="s">
        <v>119</v>
      </c>
      <c r="B74" s="3" t="s">
        <v>45</v>
      </c>
      <c r="C74" s="3" t="s">
        <v>115</v>
      </c>
      <c r="D74" s="3" t="s">
        <v>570</v>
      </c>
      <c r="E74" s="3" t="s">
        <v>565</v>
      </c>
      <c r="F74" s="3" t="s">
        <v>116</v>
      </c>
      <c r="G74" s="3" t="s">
        <v>117</v>
      </c>
      <c r="H74" s="3" t="s">
        <v>118</v>
      </c>
    </row>
    <row r="75" spans="1:8" ht="56.25">
      <c r="A75" s="13" t="s">
        <v>125</v>
      </c>
      <c r="B75" s="3" t="s">
        <v>126</v>
      </c>
      <c r="C75" s="3" t="s">
        <v>115</v>
      </c>
      <c r="D75" s="3" t="s">
        <v>571</v>
      </c>
      <c r="E75" s="3" t="s">
        <v>565</v>
      </c>
      <c r="F75" s="3" t="s">
        <v>127</v>
      </c>
      <c r="G75" s="3" t="s">
        <v>124</v>
      </c>
      <c r="H75" s="3" t="s">
        <v>118</v>
      </c>
    </row>
    <row r="76" spans="1:8" ht="45">
      <c r="A76" s="13" t="s">
        <v>40</v>
      </c>
      <c r="B76" s="3" t="s">
        <v>41</v>
      </c>
    </row>
    <row r="77" spans="1:8" ht="45">
      <c r="A77" s="13" t="s">
        <v>411</v>
      </c>
      <c r="B77" s="3" t="s">
        <v>412</v>
      </c>
      <c r="C77" s="3" t="s">
        <v>413</v>
      </c>
      <c r="D77" s="3" t="s">
        <v>8</v>
      </c>
      <c r="E77" s="3" t="s">
        <v>415</v>
      </c>
      <c r="F77" s="3" t="s">
        <v>416</v>
      </c>
      <c r="G77" s="3" t="s">
        <v>417</v>
      </c>
      <c r="H77" s="3" t="s">
        <v>418</v>
      </c>
    </row>
    <row r="78" spans="1:8" ht="78.75">
      <c r="A78" s="13" t="s">
        <v>17</v>
      </c>
      <c r="B78" s="3" t="s">
        <v>573</v>
      </c>
      <c r="C78" s="3" t="s">
        <v>2</v>
      </c>
      <c r="D78" s="3" t="s">
        <v>8</v>
      </c>
      <c r="E78" s="3" t="s">
        <v>16</v>
      </c>
      <c r="F78" s="3" t="s">
        <v>572</v>
      </c>
      <c r="G78" s="3" t="s">
        <v>11</v>
      </c>
      <c r="H78" s="3" t="s">
        <v>12</v>
      </c>
    </row>
    <row r="79" spans="1:8" ht="45">
      <c r="A79" s="13" t="s">
        <v>44</v>
      </c>
      <c r="B79" s="3" t="s">
        <v>45</v>
      </c>
      <c r="C79" s="3" t="s">
        <v>2</v>
      </c>
      <c r="D79" s="3" t="s">
        <v>46</v>
      </c>
      <c r="E79" s="3" t="s">
        <v>562</v>
      </c>
      <c r="F79" s="3" t="s">
        <v>47</v>
      </c>
      <c r="G79" s="3" t="s">
        <v>11</v>
      </c>
      <c r="H79" s="3" t="s">
        <v>12</v>
      </c>
    </row>
    <row r="80" spans="1:8" ht="45">
      <c r="A80" s="13" t="s">
        <v>18</v>
      </c>
      <c r="B80" s="3" t="s">
        <v>19</v>
      </c>
      <c r="C80" s="3" t="s">
        <v>606</v>
      </c>
      <c r="D80" s="3" t="s">
        <v>8</v>
      </c>
      <c r="E80" s="3" t="s">
        <v>16</v>
      </c>
      <c r="F80" s="3" t="s">
        <v>20</v>
      </c>
      <c r="G80" s="3" t="s">
        <v>11</v>
      </c>
      <c r="H80" s="3" t="s">
        <v>21</v>
      </c>
    </row>
    <row r="81" spans="1:8" ht="45">
      <c r="A81" s="13" t="s">
        <v>15</v>
      </c>
      <c r="B81" s="3" t="s">
        <v>573</v>
      </c>
      <c r="C81" s="3" t="s">
        <v>2</v>
      </c>
      <c r="D81" s="3" t="s">
        <v>8</v>
      </c>
      <c r="E81" s="3" t="s">
        <v>16</v>
      </c>
      <c r="F81" s="3" t="s">
        <v>574</v>
      </c>
      <c r="G81" s="3" t="s">
        <v>11</v>
      </c>
      <c r="H81" s="3" t="s">
        <v>12</v>
      </c>
    </row>
    <row r="82" spans="1:8" ht="56.25">
      <c r="A82" s="13" t="s">
        <v>90</v>
      </c>
      <c r="B82" s="3" t="s">
        <v>91</v>
      </c>
      <c r="C82" s="3" t="s">
        <v>2</v>
      </c>
      <c r="D82" s="3" t="s">
        <v>8</v>
      </c>
      <c r="E82" s="3" t="s">
        <v>16</v>
      </c>
      <c r="F82" s="3" t="s">
        <v>92</v>
      </c>
      <c r="G82" s="3" t="s">
        <v>417</v>
      </c>
      <c r="H82" s="3" t="s">
        <v>94</v>
      </c>
    </row>
    <row r="83" spans="1:8" ht="56.25">
      <c r="A83" s="13" t="s">
        <v>95</v>
      </c>
      <c r="B83" s="3" t="s">
        <v>96</v>
      </c>
      <c r="C83" s="3" t="s">
        <v>606</v>
      </c>
      <c r="D83" s="3" t="s">
        <v>97</v>
      </c>
      <c r="E83" s="3" t="s">
        <v>98</v>
      </c>
      <c r="F83" s="3" t="s">
        <v>99</v>
      </c>
      <c r="G83" s="3" t="s">
        <v>417</v>
      </c>
      <c r="H83" s="3" t="s">
        <v>12</v>
      </c>
    </row>
    <row r="84" spans="1:8" ht="56.25">
      <c r="A84" s="13" t="s">
        <v>100</v>
      </c>
      <c r="B84" s="3" t="s">
        <v>101</v>
      </c>
      <c r="C84" s="3" t="s">
        <v>606</v>
      </c>
      <c r="D84" s="3" t="s">
        <v>97</v>
      </c>
      <c r="E84" s="3" t="s">
        <v>16</v>
      </c>
      <c r="F84" s="3" t="s">
        <v>92</v>
      </c>
      <c r="G84" s="3" t="s">
        <v>93</v>
      </c>
      <c r="H84" s="3" t="s">
        <v>94</v>
      </c>
    </row>
    <row r="85" spans="1:8" ht="45">
      <c r="A85" s="13" t="s">
        <v>604</v>
      </c>
      <c r="B85" s="3" t="s">
        <v>605</v>
      </c>
      <c r="C85" s="3" t="s">
        <v>608</v>
      </c>
      <c r="D85" s="3" t="s">
        <v>607</v>
      </c>
      <c r="E85" s="3" t="s">
        <v>575</v>
      </c>
      <c r="F85" s="3" t="s">
        <v>609</v>
      </c>
      <c r="G85" s="3" t="s">
        <v>610</v>
      </c>
      <c r="H85" s="3" t="s">
        <v>611</v>
      </c>
    </row>
    <row r="86" spans="1:8" ht="45">
      <c r="A86" s="13" t="s">
        <v>22</v>
      </c>
      <c r="B86" s="3" t="s">
        <v>25</v>
      </c>
    </row>
    <row r="87" spans="1:8" ht="45">
      <c r="A87" s="13" t="s">
        <v>34</v>
      </c>
      <c r="B87" s="3" t="s">
        <v>35</v>
      </c>
    </row>
    <row r="88" spans="1:8" ht="45">
      <c r="A88" s="13" t="s">
        <v>36</v>
      </c>
      <c r="B88" s="3" t="s">
        <v>37</v>
      </c>
    </row>
    <row r="89" spans="1:8" ht="56.25">
      <c r="A89" s="13" t="s">
        <v>616</v>
      </c>
      <c r="B89" s="3" t="s">
        <v>617</v>
      </c>
      <c r="C89" s="3" t="s">
        <v>608</v>
      </c>
      <c r="D89" s="3" t="s">
        <v>607</v>
      </c>
      <c r="E89" s="3" t="s">
        <v>575</v>
      </c>
      <c r="F89" s="3" t="s">
        <v>618</v>
      </c>
      <c r="G89" s="3" t="s">
        <v>619</v>
      </c>
      <c r="H89" s="3" t="s">
        <v>620</v>
      </c>
    </row>
    <row r="90" spans="1:8" ht="67.5">
      <c r="A90" s="13" t="s">
        <v>614</v>
      </c>
      <c r="B90" s="3" t="s">
        <v>605</v>
      </c>
      <c r="C90" s="3" t="s">
        <v>608</v>
      </c>
      <c r="D90" s="3" t="s">
        <v>607</v>
      </c>
      <c r="E90" s="3" t="s">
        <v>575</v>
      </c>
      <c r="F90" s="3" t="s">
        <v>576</v>
      </c>
      <c r="G90" s="3" t="s">
        <v>610</v>
      </c>
      <c r="H90" s="3" t="s">
        <v>615</v>
      </c>
    </row>
    <row r="91" spans="1:8" ht="45">
      <c r="A91" s="13" t="s">
        <v>613</v>
      </c>
      <c r="B91" s="3" t="s">
        <v>605</v>
      </c>
      <c r="C91" s="3" t="s">
        <v>608</v>
      </c>
      <c r="D91" s="3" t="s">
        <v>607</v>
      </c>
      <c r="E91" s="3" t="s">
        <v>575</v>
      </c>
      <c r="F91" s="3" t="s">
        <v>609</v>
      </c>
      <c r="G91" s="3" t="s">
        <v>610</v>
      </c>
      <c r="H91" s="3" t="s">
        <v>612</v>
      </c>
    </row>
    <row r="92" spans="1:8" ht="45">
      <c r="A92" s="13" t="s">
        <v>0</v>
      </c>
      <c r="B92" s="3" t="s">
        <v>1</v>
      </c>
      <c r="C92" s="3" t="s">
        <v>2</v>
      </c>
      <c r="D92" s="3" t="s">
        <v>3</v>
      </c>
      <c r="E92" s="3" t="s">
        <v>575</v>
      </c>
      <c r="F92" s="3" t="s">
        <v>4</v>
      </c>
      <c r="G92" s="3" t="s">
        <v>5</v>
      </c>
      <c r="H92" s="3" t="s">
        <v>577</v>
      </c>
    </row>
    <row r="93" spans="1:8" ht="45">
      <c r="A93" s="13" t="s">
        <v>6</v>
      </c>
      <c r="B93" s="3" t="s">
        <v>7</v>
      </c>
      <c r="C93" s="3" t="s">
        <v>2</v>
      </c>
      <c r="D93" s="3" t="s">
        <v>8</v>
      </c>
      <c r="E93" s="3" t="s">
        <v>9</v>
      </c>
      <c r="F93" s="3" t="s">
        <v>10</v>
      </c>
      <c r="G93" s="3" t="s">
        <v>11</v>
      </c>
      <c r="H93" s="3" t="s">
        <v>12</v>
      </c>
    </row>
    <row r="94" spans="1:8" ht="45">
      <c r="A94" s="13" t="s">
        <v>14</v>
      </c>
      <c r="B94" s="3" t="s">
        <v>7</v>
      </c>
      <c r="C94" s="3" t="s">
        <v>2</v>
      </c>
      <c r="D94" s="3" t="s">
        <v>8</v>
      </c>
      <c r="E94" s="3" t="s">
        <v>9</v>
      </c>
      <c r="F94" s="3" t="s">
        <v>10</v>
      </c>
      <c r="G94" s="3" t="s">
        <v>11</v>
      </c>
      <c r="H94" s="3" t="s">
        <v>12</v>
      </c>
    </row>
    <row r="95" spans="1:8" ht="45">
      <c r="A95" s="13" t="s">
        <v>102</v>
      </c>
      <c r="B95" s="3" t="s">
        <v>7</v>
      </c>
      <c r="C95" s="3" t="s">
        <v>606</v>
      </c>
      <c r="D95" s="3" t="s">
        <v>8</v>
      </c>
      <c r="E95" s="3" t="s">
        <v>9</v>
      </c>
      <c r="F95" s="3" t="s">
        <v>103</v>
      </c>
      <c r="G95" s="3" t="s">
        <v>11</v>
      </c>
      <c r="H95" s="3" t="s">
        <v>94</v>
      </c>
    </row>
    <row r="96" spans="1:8" ht="101.25">
      <c r="A96" s="13" t="s">
        <v>107</v>
      </c>
      <c r="B96" s="3" t="s">
        <v>104</v>
      </c>
      <c r="C96" s="3" t="s">
        <v>2</v>
      </c>
      <c r="D96" s="3" t="s">
        <v>105</v>
      </c>
      <c r="E96" s="3" t="s">
        <v>563</v>
      </c>
      <c r="F96" s="3" t="s">
        <v>106</v>
      </c>
      <c r="G96" s="3" t="s">
        <v>11</v>
      </c>
      <c r="H96" s="3" t="s">
        <v>94</v>
      </c>
    </row>
    <row r="97" spans="1:8" ht="45">
      <c r="A97" s="13" t="s">
        <v>32</v>
      </c>
      <c r="B97" s="3" t="s">
        <v>33</v>
      </c>
    </row>
    <row r="98" spans="1:8" ht="67.5">
      <c r="A98" s="13" t="s">
        <v>438</v>
      </c>
      <c r="B98" s="3" t="s">
        <v>434</v>
      </c>
      <c r="C98" s="3" t="s">
        <v>115</v>
      </c>
      <c r="D98" s="3" t="s">
        <v>578</v>
      </c>
      <c r="E98" s="3" t="s">
        <v>580</v>
      </c>
      <c r="F98" s="3" t="s">
        <v>426</v>
      </c>
      <c r="G98" s="3" t="s">
        <v>429</v>
      </c>
      <c r="H98" s="3" t="s">
        <v>428</v>
      </c>
    </row>
    <row r="99" spans="1:8" ht="67.5">
      <c r="A99" s="13" t="s">
        <v>437</v>
      </c>
      <c r="B99" s="3" t="s">
        <v>581</v>
      </c>
      <c r="C99" s="3" t="s">
        <v>115</v>
      </c>
      <c r="D99" s="3" t="s">
        <v>578</v>
      </c>
      <c r="E99" s="3" t="s">
        <v>580</v>
      </c>
      <c r="F99" s="3" t="s">
        <v>426</v>
      </c>
      <c r="G99" s="3" t="s">
        <v>429</v>
      </c>
      <c r="H99" s="3" t="s">
        <v>428</v>
      </c>
    </row>
    <row r="100" spans="1:8" ht="67.5">
      <c r="A100" s="13" t="s">
        <v>439</v>
      </c>
      <c r="B100" s="3" t="s">
        <v>435</v>
      </c>
      <c r="C100" s="3" t="s">
        <v>115</v>
      </c>
      <c r="D100" s="3" t="s">
        <v>579</v>
      </c>
      <c r="E100" s="3" t="s">
        <v>580</v>
      </c>
      <c r="F100" s="3" t="s">
        <v>426</v>
      </c>
      <c r="G100" s="3" t="s">
        <v>436</v>
      </c>
      <c r="H100" s="3" t="s">
        <v>428</v>
      </c>
    </row>
    <row r="101" spans="1:8" ht="45">
      <c r="A101" s="13" t="s">
        <v>23</v>
      </c>
      <c r="B101" s="3" t="s">
        <v>24</v>
      </c>
    </row>
    <row r="102" spans="1:8" ht="67.5">
      <c r="A102" s="13" t="s">
        <v>440</v>
      </c>
      <c r="B102" s="3" t="s">
        <v>582</v>
      </c>
      <c r="C102" s="3" t="s">
        <v>115</v>
      </c>
      <c r="D102" s="3" t="s">
        <v>578</v>
      </c>
      <c r="E102" s="3" t="s">
        <v>580</v>
      </c>
      <c r="F102" s="3" t="s">
        <v>426</v>
      </c>
      <c r="G102" s="3" t="s">
        <v>429</v>
      </c>
      <c r="H102" s="3" t="s">
        <v>428</v>
      </c>
    </row>
    <row r="103" spans="1:8" ht="67.5">
      <c r="A103" s="13" t="s">
        <v>441</v>
      </c>
      <c r="B103" s="3" t="s">
        <v>583</v>
      </c>
      <c r="C103" s="3" t="s">
        <v>115</v>
      </c>
      <c r="D103" s="3" t="s">
        <v>578</v>
      </c>
      <c r="E103" s="3" t="s">
        <v>580</v>
      </c>
      <c r="F103" s="3" t="s">
        <v>426</v>
      </c>
      <c r="G103" s="3" t="s">
        <v>429</v>
      </c>
      <c r="H103" s="3" t="s">
        <v>428</v>
      </c>
    </row>
    <row r="104" spans="1:8" ht="45">
      <c r="A104" s="13" t="s">
        <v>26</v>
      </c>
      <c r="B104" s="3" t="s">
        <v>27</v>
      </c>
    </row>
    <row r="105" spans="1:8" ht="45">
      <c r="A105" s="13" t="s">
        <v>28</v>
      </c>
      <c r="B105" s="3" t="s">
        <v>29</v>
      </c>
    </row>
    <row r="106" spans="1:8" ht="45">
      <c r="A106" s="13" t="s">
        <v>42</v>
      </c>
      <c r="B106" s="3" t="s">
        <v>43</v>
      </c>
    </row>
    <row r="107" spans="1:8" ht="45">
      <c r="A107" s="13" t="s">
        <v>30</v>
      </c>
      <c r="B107" s="3" t="s">
        <v>31</v>
      </c>
    </row>
    <row r="125" spans="2:8">
      <c r="B125" s="3"/>
      <c r="C125" s="3"/>
      <c r="D125" s="3"/>
      <c r="E125" s="3"/>
      <c r="F125" s="3"/>
      <c r="G125" s="3"/>
      <c r="H125" s="3"/>
    </row>
    <row r="126" spans="2:8">
      <c r="B126" s="3"/>
      <c r="C126" s="3"/>
      <c r="D126" s="3"/>
      <c r="E126" s="3"/>
      <c r="F126" s="3"/>
      <c r="G126" s="3"/>
      <c r="H126" s="3"/>
    </row>
    <row r="127" spans="2:8">
      <c r="B127" s="3"/>
      <c r="C127" s="3"/>
      <c r="D127" s="3"/>
      <c r="E127" s="3"/>
      <c r="F127" s="3"/>
      <c r="G127" s="3"/>
      <c r="H127" s="3"/>
    </row>
    <row r="128" spans="2:8">
      <c r="B128" s="3"/>
      <c r="C128" s="3"/>
      <c r="D128" s="3"/>
      <c r="E128" s="3"/>
      <c r="F128" s="3"/>
      <c r="G128" s="3"/>
      <c r="H128" s="3"/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W63"/>
  <sheetViews>
    <sheetView showGridLines="0" topLeftCell="A27" zoomScaleNormal="125" workbookViewId="0">
      <selection activeCell="F12" sqref="F12:I17"/>
    </sheetView>
  </sheetViews>
  <sheetFormatPr baseColWidth="10" defaultRowHeight="14.25"/>
  <cols>
    <col min="1" max="1" width="8.5" style="23" customWidth="1"/>
    <col min="2" max="2" width="8.75" style="23" customWidth="1"/>
    <col min="3" max="3" width="6.875" style="23" customWidth="1"/>
    <col min="4" max="4" width="4.875" style="23" customWidth="1"/>
    <col min="5" max="5" width="10" style="23" customWidth="1"/>
    <col min="6" max="9" width="4.875" style="23" customWidth="1"/>
    <col min="10" max="10" width="3.5" style="23" customWidth="1"/>
    <col min="11" max="11" width="3.625" style="23" customWidth="1"/>
    <col min="12" max="12" width="7.125" style="23" customWidth="1"/>
    <col min="13" max="14" width="4.875" style="23" customWidth="1"/>
    <col min="15" max="18" width="5" style="23" customWidth="1"/>
    <col min="19" max="19" width="3.875" style="23" customWidth="1"/>
    <col min="20" max="20" width="12.75" style="23" customWidth="1"/>
    <col min="21" max="16384" width="11" style="23"/>
  </cols>
  <sheetData>
    <row r="1" spans="1:23" s="20" customFormat="1" ht="22.5" customHeight="1" thickBot="1">
      <c r="A1" s="485" t="s">
        <v>414</v>
      </c>
      <c r="B1" s="486"/>
      <c r="C1" s="486"/>
      <c r="D1" s="486"/>
      <c r="E1" s="473"/>
      <c r="F1" s="474"/>
      <c r="G1" s="474"/>
      <c r="H1" s="474"/>
      <c r="I1" s="474"/>
      <c r="J1" s="474"/>
      <c r="K1" s="474"/>
      <c r="L1" s="474"/>
      <c r="M1" s="475"/>
      <c r="N1" s="467" t="s">
        <v>479</v>
      </c>
      <c r="O1" s="467"/>
      <c r="P1" s="467"/>
      <c r="Q1" s="467"/>
      <c r="R1" s="467"/>
      <c r="S1" s="467"/>
      <c r="T1" s="468"/>
    </row>
    <row r="2" spans="1:23" ht="30" customHeight="1">
      <c r="A2" s="21" t="s">
        <v>480</v>
      </c>
      <c r="B2" s="476" t="str">
        <f>Form1!B2</f>
        <v>Wilerwald, Erstfeld</v>
      </c>
      <c r="C2" s="477"/>
      <c r="D2" s="477"/>
      <c r="E2" s="477"/>
      <c r="F2" s="469" t="s">
        <v>481</v>
      </c>
      <c r="G2" s="472"/>
      <c r="H2" s="478">
        <f>Form1!Q2</f>
        <v>39945</v>
      </c>
      <c r="I2" s="478"/>
      <c r="J2" s="478"/>
      <c r="K2" s="478"/>
      <c r="L2" s="478"/>
      <c r="M2" s="469" t="s">
        <v>482</v>
      </c>
      <c r="N2" s="469"/>
      <c r="O2" s="469"/>
      <c r="P2" s="470" t="str">
        <f>Form1!U2</f>
        <v>Walker P./Kläger P.</v>
      </c>
      <c r="Q2" s="470"/>
      <c r="R2" s="470"/>
      <c r="S2" s="470"/>
      <c r="T2" s="471"/>
    </row>
    <row r="3" spans="1:23" ht="3.75" customHeight="1" thickBot="1">
      <c r="A3" s="490"/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2"/>
    </row>
    <row r="4" spans="1:23" ht="30" customHeight="1" thickBot="1">
      <c r="A4" s="495" t="s">
        <v>237</v>
      </c>
      <c r="B4" s="496"/>
      <c r="C4" s="496"/>
      <c r="D4" s="496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3"/>
    </row>
    <row r="5" spans="1:23" ht="15" customHeight="1" thickBot="1">
      <c r="A5" s="499" t="s">
        <v>238</v>
      </c>
      <c r="B5" s="500"/>
      <c r="C5" s="500"/>
      <c r="D5" s="50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9" t="str">
        <f>IF(OR(Naturgefahr!A1=2,Naturgefahr!A1=8,Naturgefahr!A1=10,Naturgefahr!A1=13),"X","")</f>
        <v/>
      </c>
      <c r="T5" s="16" t="s">
        <v>506</v>
      </c>
    </row>
    <row r="6" spans="1:23" ht="15" customHeight="1" thickBot="1">
      <c r="A6" s="499"/>
      <c r="B6" s="500"/>
      <c r="C6" s="500"/>
      <c r="D6" s="500"/>
      <c r="E6" s="63"/>
      <c r="F6" s="63"/>
      <c r="G6" s="63"/>
      <c r="H6" s="63"/>
      <c r="I6" s="63"/>
      <c r="J6" s="63"/>
      <c r="K6" s="63"/>
      <c r="L6" s="63"/>
      <c r="M6" s="64"/>
      <c r="N6" s="64"/>
      <c r="O6" s="65"/>
      <c r="P6" s="64"/>
      <c r="Q6" s="64"/>
      <c r="R6" s="60"/>
      <c r="S6" s="61" t="str">
        <f>IF(OR(Naturgefahr!A1=3,Naturgefahr!A1=4,Naturgefahr!A1=5,Naturgefahr!A1=6,Naturgefahr!A1=7,Naturgefahr!A1=9,Naturgefahr!A1=12),"X","")</f>
        <v>X</v>
      </c>
      <c r="T6" s="62" t="s">
        <v>507</v>
      </c>
    </row>
    <row r="7" spans="1:23" ht="30" customHeight="1" thickBot="1">
      <c r="A7" s="493" t="s">
        <v>483</v>
      </c>
      <c r="B7" s="494"/>
      <c r="C7" s="494"/>
      <c r="D7" s="494"/>
      <c r="E7" s="494"/>
      <c r="F7" s="494"/>
      <c r="G7" s="494"/>
      <c r="H7" s="59"/>
      <c r="I7" s="59"/>
      <c r="J7" s="59"/>
      <c r="K7" s="59"/>
      <c r="L7" s="59"/>
      <c r="M7" s="59"/>
      <c r="N7" s="59"/>
      <c r="O7" s="59"/>
      <c r="P7" s="59"/>
      <c r="Q7" s="59"/>
      <c r="R7" s="497"/>
      <c r="S7" s="497"/>
      <c r="T7" s="498"/>
    </row>
    <row r="8" spans="1:23" ht="35.25" customHeight="1" thickBot="1">
      <c r="A8" s="349" t="s">
        <v>484</v>
      </c>
      <c r="B8" s="408"/>
      <c r="C8" s="372" t="s">
        <v>172</v>
      </c>
      <c r="D8" s="373"/>
      <c r="E8" s="374"/>
      <c r="F8" s="349" t="s">
        <v>485</v>
      </c>
      <c r="G8" s="350"/>
      <c r="H8" s="350"/>
      <c r="I8" s="350"/>
      <c r="J8" s="406" t="s">
        <v>433</v>
      </c>
      <c r="K8" s="407"/>
      <c r="L8" s="407"/>
      <c r="M8" s="349" t="s">
        <v>487</v>
      </c>
      <c r="N8" s="350"/>
      <c r="O8" s="350"/>
      <c r="P8" s="351"/>
      <c r="Q8" s="356" t="s">
        <v>488</v>
      </c>
      <c r="R8" s="359" t="s">
        <v>244</v>
      </c>
      <c r="S8" s="360"/>
      <c r="T8" s="361"/>
    </row>
    <row r="9" spans="1:23" ht="15" customHeight="1">
      <c r="A9" s="409"/>
      <c r="B9" s="408"/>
      <c r="C9" s="372"/>
      <c r="D9" s="373"/>
      <c r="E9" s="374"/>
      <c r="F9" s="352"/>
      <c r="G9" s="350"/>
      <c r="H9" s="350"/>
      <c r="I9" s="350"/>
      <c r="J9" s="24"/>
      <c r="K9" s="412" t="s">
        <v>486</v>
      </c>
      <c r="L9" s="413"/>
      <c r="M9" s="352"/>
      <c r="N9" s="350"/>
      <c r="O9" s="350"/>
      <c r="P9" s="351"/>
      <c r="Q9" s="357"/>
      <c r="R9" s="362" t="s">
        <v>243</v>
      </c>
      <c r="S9" s="363"/>
      <c r="T9" s="364"/>
    </row>
    <row r="10" spans="1:23" ht="15" customHeight="1">
      <c r="A10" s="409"/>
      <c r="B10" s="408"/>
      <c r="C10" s="372"/>
      <c r="D10" s="373"/>
      <c r="E10" s="374"/>
      <c r="F10" s="352"/>
      <c r="G10" s="350"/>
      <c r="H10" s="350"/>
      <c r="I10" s="350"/>
      <c r="J10" s="25"/>
      <c r="K10" s="414" t="s">
        <v>489</v>
      </c>
      <c r="L10" s="415"/>
      <c r="M10" s="352"/>
      <c r="N10" s="350"/>
      <c r="O10" s="350"/>
      <c r="P10" s="351"/>
      <c r="Q10" s="357"/>
      <c r="R10" s="349"/>
      <c r="S10" s="365"/>
      <c r="T10" s="366"/>
    </row>
    <row r="11" spans="1:23" ht="15" customHeight="1" thickBot="1">
      <c r="A11" s="410"/>
      <c r="B11" s="411"/>
      <c r="C11" s="375"/>
      <c r="D11" s="376"/>
      <c r="E11" s="377"/>
      <c r="F11" s="353"/>
      <c r="G11" s="354"/>
      <c r="H11" s="354"/>
      <c r="I11" s="354"/>
      <c r="J11" s="27"/>
      <c r="K11" s="404" t="s">
        <v>485</v>
      </c>
      <c r="L11" s="405"/>
      <c r="M11" s="353"/>
      <c r="N11" s="354"/>
      <c r="O11" s="354"/>
      <c r="P11" s="355"/>
      <c r="Q11" s="358"/>
      <c r="R11" s="367" t="s">
        <v>432</v>
      </c>
      <c r="S11" s="368"/>
      <c r="T11" s="369"/>
    </row>
    <row r="12" spans="1:23" ht="18" customHeight="1">
      <c r="A12" s="431"/>
      <c r="B12" s="432"/>
      <c r="C12" s="433" t="str">
        <f>INDEX(Minimalprofil!A2:H107,Minimalprofil!A1,2)</f>
        <v>Laubbäume  70 - 100 %
Bu  30 - 100 %
Fi   0 -  10 %</v>
      </c>
      <c r="D12" s="434"/>
      <c r="E12" s="435"/>
      <c r="F12" s="385" t="s">
        <v>543</v>
      </c>
      <c r="G12" s="386"/>
      <c r="H12" s="386"/>
      <c r="I12" s="387"/>
      <c r="J12" s="378"/>
      <c r="K12" s="379"/>
      <c r="L12" s="28"/>
      <c r="M12" s="385" t="s">
        <v>544</v>
      </c>
      <c r="N12" s="386"/>
      <c r="O12" s="386"/>
      <c r="P12" s="386"/>
      <c r="Q12" s="421" t="s">
        <v>133</v>
      </c>
      <c r="R12" s="424" t="s">
        <v>89</v>
      </c>
      <c r="S12" s="424"/>
      <c r="T12" s="425"/>
      <c r="V12" s="29"/>
      <c r="W12" s="30"/>
    </row>
    <row r="13" spans="1:23" ht="18" customHeight="1">
      <c r="A13" s="446" t="s">
        <v>518</v>
      </c>
      <c r="B13" s="443"/>
      <c r="C13" s="436"/>
      <c r="D13" s="514"/>
      <c r="E13" s="438"/>
      <c r="F13" s="385"/>
      <c r="G13" s="386"/>
      <c r="H13" s="386"/>
      <c r="I13" s="387"/>
      <c r="J13" s="380"/>
      <c r="K13" s="381"/>
      <c r="L13" s="28"/>
      <c r="M13" s="385"/>
      <c r="N13" s="386"/>
      <c r="O13" s="386"/>
      <c r="P13" s="386"/>
      <c r="Q13" s="421"/>
      <c r="R13" s="426"/>
      <c r="S13" s="426"/>
      <c r="T13" s="425"/>
      <c r="V13" s="29"/>
      <c r="W13" s="30"/>
    </row>
    <row r="14" spans="1:23" ht="18" customHeight="1">
      <c r="A14" s="446"/>
      <c r="B14" s="443"/>
      <c r="C14" s="436"/>
      <c r="D14" s="514"/>
      <c r="E14" s="438"/>
      <c r="F14" s="385"/>
      <c r="G14" s="386"/>
      <c r="H14" s="386"/>
      <c r="I14" s="387"/>
      <c r="J14" s="418"/>
      <c r="K14" s="381"/>
      <c r="L14" s="32"/>
      <c r="M14" s="385"/>
      <c r="N14" s="386"/>
      <c r="O14" s="386"/>
      <c r="P14" s="386"/>
      <c r="Q14" s="421"/>
      <c r="R14" s="426"/>
      <c r="S14" s="426"/>
      <c r="T14" s="425"/>
      <c r="V14" s="29"/>
      <c r="W14" s="30"/>
    </row>
    <row r="15" spans="1:23" ht="18" customHeight="1">
      <c r="A15" s="447" t="s">
        <v>491</v>
      </c>
      <c r="B15" s="448"/>
      <c r="C15" s="436"/>
      <c r="D15" s="514"/>
      <c r="E15" s="438"/>
      <c r="F15" s="385"/>
      <c r="G15" s="386"/>
      <c r="H15" s="386"/>
      <c r="I15" s="387"/>
      <c r="J15" s="419"/>
      <c r="K15" s="420"/>
      <c r="L15" s="33"/>
      <c r="M15" s="385"/>
      <c r="N15" s="386"/>
      <c r="O15" s="386"/>
      <c r="P15" s="386"/>
      <c r="Q15" s="421"/>
      <c r="R15" s="426"/>
      <c r="S15" s="426"/>
      <c r="T15" s="425"/>
    </row>
    <row r="16" spans="1:23" ht="18" customHeight="1">
      <c r="A16" s="416"/>
      <c r="B16" s="417"/>
      <c r="C16" s="436"/>
      <c r="D16" s="514"/>
      <c r="E16" s="438"/>
      <c r="F16" s="385"/>
      <c r="G16" s="386"/>
      <c r="H16" s="386"/>
      <c r="I16" s="387"/>
      <c r="J16" s="400"/>
      <c r="K16" s="401"/>
      <c r="L16" s="370"/>
      <c r="M16" s="385"/>
      <c r="N16" s="386"/>
      <c r="O16" s="386"/>
      <c r="P16" s="386"/>
      <c r="Q16" s="421"/>
      <c r="R16" s="426"/>
      <c r="S16" s="426"/>
      <c r="T16" s="425"/>
    </row>
    <row r="17" spans="1:22" ht="15" customHeight="1" thickBot="1">
      <c r="A17" s="402"/>
      <c r="B17" s="455"/>
      <c r="C17" s="439"/>
      <c r="D17" s="440"/>
      <c r="E17" s="441"/>
      <c r="F17" s="388"/>
      <c r="G17" s="389"/>
      <c r="H17" s="389"/>
      <c r="I17" s="390"/>
      <c r="J17" s="402"/>
      <c r="K17" s="403"/>
      <c r="L17" s="371"/>
      <c r="M17" s="388"/>
      <c r="N17" s="389"/>
      <c r="O17" s="389"/>
      <c r="P17" s="389"/>
      <c r="Q17" s="422"/>
      <c r="R17" s="427"/>
      <c r="S17" s="427"/>
      <c r="T17" s="428"/>
    </row>
    <row r="18" spans="1:22" ht="18" customHeight="1">
      <c r="A18" s="431"/>
      <c r="B18" s="432"/>
      <c r="C18" s="433" t="str">
        <f>INDEX(Minimalprofil!A2:H107,Minimalprofil!A1,3)</f>
        <v>Genügend entwicklungsfähige Bäume in mind. 2 verschiedenen Durchmesserklassen pro ha</v>
      </c>
      <c r="D18" s="449"/>
      <c r="E18" s="450"/>
      <c r="F18" s="382" t="s">
        <v>545</v>
      </c>
      <c r="G18" s="383"/>
      <c r="H18" s="383"/>
      <c r="I18" s="384"/>
      <c r="J18" s="378"/>
      <c r="K18" s="379"/>
      <c r="L18" s="34"/>
      <c r="M18" s="382" t="s">
        <v>546</v>
      </c>
      <c r="N18" s="383"/>
      <c r="O18" s="383"/>
      <c r="P18" s="383"/>
      <c r="Q18" s="423" t="s">
        <v>133</v>
      </c>
      <c r="R18" s="429" t="s">
        <v>265</v>
      </c>
      <c r="S18" s="429"/>
      <c r="T18" s="430"/>
    </row>
    <row r="19" spans="1:22" ht="18" customHeight="1">
      <c r="A19" s="442" t="s">
        <v>519</v>
      </c>
      <c r="B19" s="443"/>
      <c r="C19" s="451"/>
      <c r="D19" s="452"/>
      <c r="E19" s="453"/>
      <c r="F19" s="385"/>
      <c r="G19" s="386"/>
      <c r="H19" s="386"/>
      <c r="I19" s="387"/>
      <c r="J19" s="380"/>
      <c r="K19" s="381"/>
      <c r="L19" s="28"/>
      <c r="M19" s="385"/>
      <c r="N19" s="386"/>
      <c r="O19" s="386"/>
      <c r="P19" s="386"/>
      <c r="Q19" s="421"/>
      <c r="R19" s="426"/>
      <c r="S19" s="426"/>
      <c r="T19" s="425"/>
    </row>
    <row r="20" spans="1:22" ht="18" customHeight="1">
      <c r="A20" s="442"/>
      <c r="B20" s="443"/>
      <c r="C20" s="451"/>
      <c r="D20" s="452"/>
      <c r="E20" s="453"/>
      <c r="F20" s="385"/>
      <c r="G20" s="386"/>
      <c r="H20" s="386"/>
      <c r="I20" s="387"/>
      <c r="J20" s="418"/>
      <c r="K20" s="381"/>
      <c r="L20" s="32"/>
      <c r="M20" s="385"/>
      <c r="N20" s="386"/>
      <c r="O20" s="386"/>
      <c r="P20" s="386"/>
      <c r="Q20" s="421"/>
      <c r="R20" s="426"/>
      <c r="S20" s="426"/>
      <c r="T20" s="425"/>
    </row>
    <row r="21" spans="1:22" ht="18" customHeight="1">
      <c r="A21" s="447" t="s">
        <v>492</v>
      </c>
      <c r="B21" s="448"/>
      <c r="C21" s="461" t="str">
        <f>INDEX(Naturgefahr!$A$2:$H$17,Naturgefahr!$A$1,3)</f>
        <v>- Zieldurchmesser angepasst;
- Wirksamer Mindestdurchmesser bis 20 cm BHD.</v>
      </c>
      <c r="D21" s="462"/>
      <c r="E21" s="463"/>
      <c r="F21" s="385"/>
      <c r="G21" s="386"/>
      <c r="H21" s="386"/>
      <c r="I21" s="387"/>
      <c r="J21" s="419"/>
      <c r="K21" s="420"/>
      <c r="L21" s="35"/>
      <c r="M21" s="385"/>
      <c r="N21" s="386"/>
      <c r="O21" s="386"/>
      <c r="P21" s="386"/>
      <c r="Q21" s="421"/>
      <c r="R21" s="426"/>
      <c r="S21" s="426"/>
      <c r="T21" s="425"/>
    </row>
    <row r="22" spans="1:22" ht="18" customHeight="1">
      <c r="A22" s="483"/>
      <c r="B22" s="484"/>
      <c r="C22" s="461"/>
      <c r="D22" s="462"/>
      <c r="E22" s="463"/>
      <c r="F22" s="385"/>
      <c r="G22" s="386"/>
      <c r="H22" s="386"/>
      <c r="I22" s="387"/>
      <c r="J22" s="400"/>
      <c r="K22" s="401"/>
      <c r="L22" s="370"/>
      <c r="M22" s="385"/>
      <c r="N22" s="386"/>
      <c r="O22" s="386"/>
      <c r="P22" s="386"/>
      <c r="Q22" s="421"/>
      <c r="R22" s="426"/>
      <c r="S22" s="426"/>
      <c r="T22" s="425"/>
    </row>
    <row r="23" spans="1:22" ht="18" customHeight="1" thickBot="1">
      <c r="A23" s="402"/>
      <c r="B23" s="455"/>
      <c r="C23" s="464"/>
      <c r="D23" s="465"/>
      <c r="E23" s="466"/>
      <c r="F23" s="388"/>
      <c r="G23" s="389"/>
      <c r="H23" s="389"/>
      <c r="I23" s="390"/>
      <c r="J23" s="402"/>
      <c r="K23" s="403"/>
      <c r="L23" s="371"/>
      <c r="M23" s="388"/>
      <c r="N23" s="389"/>
      <c r="O23" s="389"/>
      <c r="P23" s="389"/>
      <c r="Q23" s="422"/>
      <c r="R23" s="427"/>
      <c r="S23" s="427"/>
      <c r="T23" s="428"/>
    </row>
    <row r="24" spans="1:22" ht="21.75" customHeight="1">
      <c r="A24" s="459" t="s">
        <v>520</v>
      </c>
      <c r="B24" s="460"/>
      <c r="C24" s="391">
        <f>INDEX(Minimalprofil!A2:H107,Minimalprofil!A1,4)</f>
        <v>0</v>
      </c>
      <c r="D24" s="392"/>
      <c r="E24" s="393"/>
      <c r="F24" s="382" t="s">
        <v>547</v>
      </c>
      <c r="G24" s="383"/>
      <c r="H24" s="383"/>
      <c r="I24" s="384"/>
      <c r="J24" s="378"/>
      <c r="K24" s="379"/>
      <c r="L24" s="34"/>
      <c r="M24" s="382" t="s">
        <v>134</v>
      </c>
      <c r="N24" s="383"/>
      <c r="O24" s="383"/>
      <c r="P24" s="383"/>
      <c r="Q24" s="423"/>
      <c r="R24" s="429" t="s">
        <v>266</v>
      </c>
      <c r="S24" s="429"/>
      <c r="T24" s="430"/>
    </row>
    <row r="25" spans="1:22" ht="18" customHeight="1">
      <c r="A25" s="447" t="s">
        <v>493</v>
      </c>
      <c r="B25" s="443"/>
      <c r="C25" s="394" t="str">
        <f>INDEX(Naturgefahr!$A$2:$H$17,Naturgefahr!$A$1,4)</f>
        <v>- Mind. 400 Bäume/ha mit BHD &gt; 12 cm;
- Stockausschläge;
- Bei Öffnungen in der Falllinie Stammabstand &lt; 20 m; 
- Liegendes Holz und hohe Stöcke: als Ergänzung zu stehenden Bäumen, falls keine Sturzgefahr.</v>
      </c>
      <c r="D25" s="395"/>
      <c r="E25" s="396"/>
      <c r="F25" s="385"/>
      <c r="G25" s="386"/>
      <c r="H25" s="386"/>
      <c r="I25" s="387"/>
      <c r="J25" s="380"/>
      <c r="K25" s="381"/>
      <c r="L25" s="28"/>
      <c r="M25" s="385"/>
      <c r="N25" s="386"/>
      <c r="O25" s="386"/>
      <c r="P25" s="386"/>
      <c r="Q25" s="421"/>
      <c r="R25" s="426"/>
      <c r="S25" s="426"/>
      <c r="T25" s="425"/>
    </row>
    <row r="26" spans="1:22" ht="18" customHeight="1">
      <c r="A26" s="487"/>
      <c r="B26" s="443"/>
      <c r="C26" s="394"/>
      <c r="D26" s="395"/>
      <c r="E26" s="396"/>
      <c r="F26" s="385"/>
      <c r="G26" s="386"/>
      <c r="H26" s="386"/>
      <c r="I26" s="387"/>
      <c r="J26" s="418"/>
      <c r="K26" s="381"/>
      <c r="L26" s="32"/>
      <c r="M26" s="385"/>
      <c r="N26" s="386"/>
      <c r="O26" s="386"/>
      <c r="P26" s="386"/>
      <c r="Q26" s="421"/>
      <c r="R26" s="426"/>
      <c r="S26" s="426"/>
      <c r="T26" s="425"/>
    </row>
    <row r="27" spans="1:22" ht="18" customHeight="1">
      <c r="A27" s="488" t="s">
        <v>494</v>
      </c>
      <c r="B27" s="489"/>
      <c r="C27" s="394"/>
      <c r="D27" s="395"/>
      <c r="E27" s="396"/>
      <c r="F27" s="385"/>
      <c r="G27" s="386"/>
      <c r="H27" s="386"/>
      <c r="I27" s="387"/>
      <c r="J27" s="419"/>
      <c r="K27" s="420"/>
      <c r="L27" s="35"/>
      <c r="M27" s="385"/>
      <c r="N27" s="386"/>
      <c r="O27" s="386"/>
      <c r="P27" s="386"/>
      <c r="Q27" s="421"/>
      <c r="R27" s="426"/>
      <c r="S27" s="426"/>
      <c r="T27" s="425"/>
    </row>
    <row r="28" spans="1:22" ht="18" customHeight="1">
      <c r="A28" s="488" t="s">
        <v>495</v>
      </c>
      <c r="B28" s="489"/>
      <c r="C28" s="394"/>
      <c r="D28" s="395"/>
      <c r="E28" s="396"/>
      <c r="F28" s="385"/>
      <c r="G28" s="386"/>
      <c r="H28" s="386"/>
      <c r="I28" s="387"/>
      <c r="J28" s="400"/>
      <c r="K28" s="401"/>
      <c r="L28" s="370"/>
      <c r="M28" s="385"/>
      <c r="N28" s="386"/>
      <c r="O28" s="386"/>
      <c r="P28" s="386"/>
      <c r="Q28" s="421"/>
      <c r="R28" s="426"/>
      <c r="S28" s="426"/>
      <c r="T28" s="425"/>
      <c r="V28" s="36"/>
    </row>
    <row r="29" spans="1:22" ht="18" customHeight="1" thickBot="1">
      <c r="A29" s="481"/>
      <c r="B29" s="482"/>
      <c r="C29" s="397"/>
      <c r="D29" s="398"/>
      <c r="E29" s="399"/>
      <c r="F29" s="388"/>
      <c r="G29" s="389"/>
      <c r="H29" s="389"/>
      <c r="I29" s="390"/>
      <c r="J29" s="402"/>
      <c r="K29" s="403"/>
      <c r="L29" s="371"/>
      <c r="M29" s="388"/>
      <c r="N29" s="389"/>
      <c r="O29" s="389"/>
      <c r="P29" s="389"/>
      <c r="Q29" s="422"/>
      <c r="R29" s="427"/>
      <c r="S29" s="427"/>
      <c r="T29" s="428"/>
    </row>
    <row r="30" spans="1:22" ht="18" customHeight="1">
      <c r="A30" s="459" t="s">
        <v>521</v>
      </c>
      <c r="B30" s="460"/>
      <c r="C30" s="433" t="str">
        <f>INDEX(Minimalprofil!A2:H107,Minimalprofil!A1,5)</f>
        <v>Mind. die Hälfte der Kronen gleich-mässig geformt
Lotrechte Stämme mit guter Veran-kerung, nur vereinzelt starke Hänger</v>
      </c>
      <c r="D30" s="449"/>
      <c r="E30" s="450"/>
      <c r="F30" s="382" t="s">
        <v>548</v>
      </c>
      <c r="G30" s="383"/>
      <c r="H30" s="383"/>
      <c r="I30" s="384"/>
      <c r="J30" s="378"/>
      <c r="K30" s="379"/>
      <c r="L30" s="34"/>
      <c r="M30" s="382" t="s">
        <v>549</v>
      </c>
      <c r="N30" s="383"/>
      <c r="O30" s="383"/>
      <c r="P30" s="383"/>
      <c r="Q30" s="423" t="s">
        <v>133</v>
      </c>
      <c r="R30" s="429" t="s">
        <v>267</v>
      </c>
      <c r="S30" s="429"/>
      <c r="T30" s="430"/>
    </row>
    <row r="31" spans="1:22" ht="18" customHeight="1">
      <c r="A31" s="457" t="s">
        <v>496</v>
      </c>
      <c r="B31" s="479"/>
      <c r="C31" s="451"/>
      <c r="D31" s="452"/>
      <c r="E31" s="453"/>
      <c r="F31" s="385"/>
      <c r="G31" s="386"/>
      <c r="H31" s="386"/>
      <c r="I31" s="387"/>
      <c r="J31" s="380"/>
      <c r="K31" s="381"/>
      <c r="L31" s="28"/>
      <c r="M31" s="385"/>
      <c r="N31" s="386"/>
      <c r="O31" s="386"/>
      <c r="P31" s="386"/>
      <c r="Q31" s="421"/>
      <c r="R31" s="426"/>
      <c r="S31" s="426"/>
      <c r="T31" s="425"/>
    </row>
    <row r="32" spans="1:22" ht="18" customHeight="1">
      <c r="A32" s="480"/>
      <c r="B32" s="479"/>
      <c r="C32" s="451"/>
      <c r="D32" s="452"/>
      <c r="E32" s="453"/>
      <c r="F32" s="385"/>
      <c r="G32" s="386"/>
      <c r="H32" s="386"/>
      <c r="I32" s="387"/>
      <c r="J32" s="418"/>
      <c r="K32" s="381"/>
      <c r="L32" s="32"/>
      <c r="M32" s="385"/>
      <c r="N32" s="386"/>
      <c r="O32" s="386"/>
      <c r="P32" s="386"/>
      <c r="Q32" s="421"/>
      <c r="R32" s="426"/>
      <c r="S32" s="426"/>
      <c r="T32" s="425"/>
    </row>
    <row r="33" spans="1:20" ht="18" customHeight="1">
      <c r="A33" s="457" t="s">
        <v>497</v>
      </c>
      <c r="B33" s="458"/>
      <c r="C33" s="451"/>
      <c r="D33" s="452"/>
      <c r="E33" s="453"/>
      <c r="F33" s="385"/>
      <c r="G33" s="386"/>
      <c r="H33" s="386"/>
      <c r="I33" s="387"/>
      <c r="J33" s="419"/>
      <c r="K33" s="420"/>
      <c r="L33" s="35"/>
      <c r="M33" s="385"/>
      <c r="N33" s="386"/>
      <c r="O33" s="386"/>
      <c r="P33" s="386"/>
      <c r="Q33" s="421"/>
      <c r="R33" s="426"/>
      <c r="S33" s="426"/>
      <c r="T33" s="425"/>
    </row>
    <row r="34" spans="1:20" ht="18" customHeight="1">
      <c r="A34" s="457" t="s">
        <v>498</v>
      </c>
      <c r="B34" s="458"/>
      <c r="C34" s="461">
        <f>INDEX(Naturgefahr!$A$2:$H$17,Naturgefahr!$A$1,5)</f>
        <v>0</v>
      </c>
      <c r="D34" s="462"/>
      <c r="E34" s="463"/>
      <c r="F34" s="385"/>
      <c r="G34" s="386"/>
      <c r="H34" s="386"/>
      <c r="I34" s="387"/>
      <c r="J34" s="400"/>
      <c r="K34" s="401"/>
      <c r="L34" s="370"/>
      <c r="M34" s="385"/>
      <c r="N34" s="386"/>
      <c r="O34" s="386"/>
      <c r="P34" s="386"/>
      <c r="Q34" s="421"/>
      <c r="R34" s="426"/>
      <c r="S34" s="426"/>
      <c r="T34" s="425"/>
    </row>
    <row r="35" spans="1:20" ht="18" customHeight="1" thickBot="1">
      <c r="A35" s="402"/>
      <c r="B35" s="455"/>
      <c r="C35" s="464"/>
      <c r="D35" s="465"/>
      <c r="E35" s="466"/>
      <c r="F35" s="388"/>
      <c r="G35" s="389"/>
      <c r="H35" s="389"/>
      <c r="I35" s="390"/>
      <c r="J35" s="402"/>
      <c r="K35" s="403"/>
      <c r="L35" s="371"/>
      <c r="M35" s="388"/>
      <c r="N35" s="389"/>
      <c r="O35" s="389"/>
      <c r="P35" s="389"/>
      <c r="Q35" s="422"/>
      <c r="R35" s="427"/>
      <c r="S35" s="427"/>
      <c r="T35" s="428"/>
    </row>
    <row r="36" spans="1:20" ht="18" customHeight="1">
      <c r="A36" s="431"/>
      <c r="B36" s="432"/>
      <c r="C36" s="433" t="str">
        <f>INDEX(Minimalprofil!A2:H107,Minimalprofil!A1,6)</f>
        <v>Fläche mit starker Vegetations-konkurrenz &lt; 1/3</v>
      </c>
      <c r="D36" s="434"/>
      <c r="E36" s="435"/>
      <c r="F36" s="382" t="s">
        <v>550</v>
      </c>
      <c r="G36" s="383"/>
      <c r="H36" s="383"/>
      <c r="I36" s="384"/>
      <c r="J36" s="378"/>
      <c r="K36" s="379"/>
      <c r="L36" s="34"/>
      <c r="M36" s="382" t="s">
        <v>134</v>
      </c>
      <c r="N36" s="383"/>
      <c r="O36" s="383"/>
      <c r="P36" s="383"/>
      <c r="Q36" s="423"/>
      <c r="R36" s="429" t="s">
        <v>268</v>
      </c>
      <c r="S36" s="429"/>
      <c r="T36" s="430"/>
    </row>
    <row r="37" spans="1:20" ht="18" customHeight="1">
      <c r="A37" s="442" t="s">
        <v>522</v>
      </c>
      <c r="B37" s="443"/>
      <c r="C37" s="436"/>
      <c r="D37" s="437"/>
      <c r="E37" s="438"/>
      <c r="F37" s="385"/>
      <c r="G37" s="386"/>
      <c r="H37" s="386"/>
      <c r="I37" s="387"/>
      <c r="J37" s="380"/>
      <c r="K37" s="381"/>
      <c r="L37" s="28"/>
      <c r="M37" s="385"/>
      <c r="N37" s="386"/>
      <c r="O37" s="386"/>
      <c r="P37" s="386"/>
      <c r="Q37" s="421"/>
      <c r="R37" s="426"/>
      <c r="S37" s="426"/>
      <c r="T37" s="425"/>
    </row>
    <row r="38" spans="1:20" ht="18" customHeight="1">
      <c r="A38" s="442"/>
      <c r="B38" s="443"/>
      <c r="C38" s="436"/>
      <c r="D38" s="437"/>
      <c r="E38" s="438"/>
      <c r="F38" s="385"/>
      <c r="G38" s="386"/>
      <c r="H38" s="386"/>
      <c r="I38" s="387"/>
      <c r="J38" s="418"/>
      <c r="K38" s="381"/>
      <c r="L38" s="32"/>
      <c r="M38" s="385"/>
      <c r="N38" s="386"/>
      <c r="O38" s="386"/>
      <c r="P38" s="386"/>
      <c r="Q38" s="421"/>
      <c r="R38" s="426"/>
      <c r="S38" s="426"/>
      <c r="T38" s="425"/>
    </row>
    <row r="39" spans="1:20" ht="18" customHeight="1">
      <c r="A39" s="444" t="s">
        <v>499</v>
      </c>
      <c r="B39" s="445"/>
      <c r="C39" s="436"/>
      <c r="D39" s="437"/>
      <c r="E39" s="438"/>
      <c r="F39" s="385"/>
      <c r="G39" s="386"/>
      <c r="H39" s="386"/>
      <c r="I39" s="387"/>
      <c r="J39" s="419"/>
      <c r="K39" s="420"/>
      <c r="L39" s="35"/>
      <c r="M39" s="385"/>
      <c r="N39" s="386"/>
      <c r="O39" s="386"/>
      <c r="P39" s="386"/>
      <c r="Q39" s="421"/>
      <c r="R39" s="426"/>
      <c r="S39" s="426"/>
      <c r="T39" s="425"/>
    </row>
    <row r="40" spans="1:20" ht="18" customHeight="1">
      <c r="A40" s="380"/>
      <c r="B40" s="454"/>
      <c r="C40" s="436"/>
      <c r="D40" s="437"/>
      <c r="E40" s="438"/>
      <c r="F40" s="385"/>
      <c r="G40" s="386"/>
      <c r="H40" s="386"/>
      <c r="I40" s="387"/>
      <c r="J40" s="400"/>
      <c r="K40" s="401"/>
      <c r="L40" s="370"/>
      <c r="M40" s="385"/>
      <c r="N40" s="386"/>
      <c r="O40" s="386"/>
      <c r="P40" s="386"/>
      <c r="Q40" s="421"/>
      <c r="R40" s="426"/>
      <c r="S40" s="426"/>
      <c r="T40" s="425"/>
    </row>
    <row r="41" spans="1:20" ht="15" customHeight="1" thickBot="1">
      <c r="A41" s="402"/>
      <c r="B41" s="455"/>
      <c r="C41" s="439"/>
      <c r="D41" s="440"/>
      <c r="E41" s="441"/>
      <c r="F41" s="388"/>
      <c r="G41" s="389"/>
      <c r="H41" s="389"/>
      <c r="I41" s="390"/>
      <c r="J41" s="402"/>
      <c r="K41" s="403"/>
      <c r="L41" s="371"/>
      <c r="M41" s="388"/>
      <c r="N41" s="389"/>
      <c r="O41" s="389"/>
      <c r="P41" s="389"/>
      <c r="Q41" s="422"/>
      <c r="R41" s="427"/>
      <c r="S41" s="427"/>
      <c r="T41" s="428"/>
    </row>
    <row r="42" spans="1:20" ht="18" customHeight="1">
      <c r="A42" s="431"/>
      <c r="B42" s="432"/>
      <c r="C42" s="433" t="str">
        <f>INDEX(Minimalprofil!A2:H107,Minimalprofil!A1,7)</f>
        <v>Bei Deckungsgrad &lt; 0.8 mind. 10 Buchen pro a (durchschnittlich alle
3 m) vorhanden</v>
      </c>
      <c r="D42" s="434"/>
      <c r="E42" s="435"/>
      <c r="F42" s="382" t="s">
        <v>551</v>
      </c>
      <c r="G42" s="383"/>
      <c r="H42" s="383"/>
      <c r="I42" s="384"/>
      <c r="J42" s="378"/>
      <c r="K42" s="379"/>
      <c r="L42" s="34"/>
      <c r="M42" s="382" t="s">
        <v>552</v>
      </c>
      <c r="N42" s="383"/>
      <c r="O42" s="383"/>
      <c r="P42" s="383"/>
      <c r="Q42" s="423" t="s">
        <v>133</v>
      </c>
      <c r="R42" s="429" t="s">
        <v>553</v>
      </c>
      <c r="S42" s="429"/>
      <c r="T42" s="430"/>
    </row>
    <row r="43" spans="1:20" ht="18" customHeight="1">
      <c r="A43" s="456" t="s">
        <v>523</v>
      </c>
      <c r="B43" s="443"/>
      <c r="C43" s="436"/>
      <c r="D43" s="437"/>
      <c r="E43" s="438"/>
      <c r="F43" s="385"/>
      <c r="G43" s="386"/>
      <c r="H43" s="386"/>
      <c r="I43" s="387"/>
      <c r="J43" s="380"/>
      <c r="K43" s="381"/>
      <c r="L43" s="28"/>
      <c r="M43" s="385"/>
      <c r="N43" s="386"/>
      <c r="O43" s="386"/>
      <c r="P43" s="386"/>
      <c r="Q43" s="421"/>
      <c r="R43" s="426"/>
      <c r="S43" s="426"/>
      <c r="T43" s="425"/>
    </row>
    <row r="44" spans="1:20" ht="18" customHeight="1">
      <c r="A44" s="456"/>
      <c r="B44" s="443"/>
      <c r="C44" s="436"/>
      <c r="D44" s="437"/>
      <c r="E44" s="438"/>
      <c r="F44" s="385"/>
      <c r="G44" s="386"/>
      <c r="H44" s="386"/>
      <c r="I44" s="387"/>
      <c r="J44" s="418"/>
      <c r="K44" s="381"/>
      <c r="L44" s="32"/>
      <c r="M44" s="385"/>
      <c r="N44" s="386"/>
      <c r="O44" s="386"/>
      <c r="P44" s="386"/>
      <c r="Q44" s="421"/>
      <c r="R44" s="426"/>
      <c r="S44" s="426"/>
      <c r="T44" s="425"/>
    </row>
    <row r="45" spans="1:20" ht="18" customHeight="1">
      <c r="A45" s="444" t="s">
        <v>500</v>
      </c>
      <c r="B45" s="445"/>
      <c r="C45" s="436"/>
      <c r="D45" s="437"/>
      <c r="E45" s="438"/>
      <c r="F45" s="385"/>
      <c r="G45" s="386"/>
      <c r="H45" s="386"/>
      <c r="I45" s="387"/>
      <c r="J45" s="419"/>
      <c r="K45" s="420"/>
      <c r="L45" s="35"/>
      <c r="M45" s="385"/>
      <c r="N45" s="386"/>
      <c r="O45" s="386"/>
      <c r="P45" s="386"/>
      <c r="Q45" s="421"/>
      <c r="R45" s="426"/>
      <c r="S45" s="426"/>
      <c r="T45" s="425"/>
    </row>
    <row r="46" spans="1:20" ht="18" customHeight="1">
      <c r="A46" s="506" t="s">
        <v>501</v>
      </c>
      <c r="B46" s="507"/>
      <c r="C46" s="436"/>
      <c r="D46" s="437"/>
      <c r="E46" s="438"/>
      <c r="F46" s="385"/>
      <c r="G46" s="386"/>
      <c r="H46" s="386"/>
      <c r="I46" s="387"/>
      <c r="J46" s="400"/>
      <c r="K46" s="401"/>
      <c r="L46" s="370"/>
      <c r="M46" s="385"/>
      <c r="N46" s="386"/>
      <c r="O46" s="386"/>
      <c r="P46" s="386"/>
      <c r="Q46" s="421"/>
      <c r="R46" s="426"/>
      <c r="S46" s="426"/>
      <c r="T46" s="425"/>
    </row>
    <row r="47" spans="1:20" ht="15" customHeight="1" thickBot="1">
      <c r="A47" s="402"/>
      <c r="B47" s="455"/>
      <c r="C47" s="439"/>
      <c r="D47" s="440"/>
      <c r="E47" s="441"/>
      <c r="F47" s="388"/>
      <c r="G47" s="389"/>
      <c r="H47" s="389"/>
      <c r="I47" s="390"/>
      <c r="J47" s="402"/>
      <c r="K47" s="403"/>
      <c r="L47" s="371"/>
      <c r="M47" s="388"/>
      <c r="N47" s="389"/>
      <c r="O47" s="389"/>
      <c r="P47" s="389"/>
      <c r="Q47" s="422"/>
      <c r="R47" s="427"/>
      <c r="S47" s="427"/>
      <c r="T47" s="428"/>
    </row>
    <row r="48" spans="1:20" ht="18" customHeight="1">
      <c r="A48" s="508" t="s">
        <v>522</v>
      </c>
      <c r="B48" s="460"/>
      <c r="C48" s="433" t="str">
        <f>INDEX(Minimalprofil!A2:H107,Minimalprofil!A1,8)</f>
        <v>Pro ha mind. 1 Trupp (2 - 5 a, durchschnittlich alle 100 m) oder Deckungsgrad mind. 3 % Mischung zielgerecht</v>
      </c>
      <c r="D48" s="449"/>
      <c r="E48" s="450"/>
      <c r="F48" s="382" t="s">
        <v>554</v>
      </c>
      <c r="G48" s="383"/>
      <c r="H48" s="383"/>
      <c r="I48" s="384"/>
      <c r="J48" s="378"/>
      <c r="K48" s="379"/>
      <c r="L48" s="34"/>
      <c r="M48" s="382" t="s">
        <v>552</v>
      </c>
      <c r="N48" s="383"/>
      <c r="O48" s="383"/>
      <c r="P48" s="383"/>
      <c r="Q48" s="423" t="s">
        <v>133</v>
      </c>
      <c r="R48" s="429" t="s">
        <v>269</v>
      </c>
      <c r="S48" s="429"/>
      <c r="T48" s="430"/>
    </row>
    <row r="49" spans="1:20" ht="18" customHeight="1">
      <c r="A49" s="444" t="s">
        <v>502</v>
      </c>
      <c r="B49" s="443"/>
      <c r="C49" s="451"/>
      <c r="D49" s="517"/>
      <c r="E49" s="453"/>
      <c r="F49" s="385"/>
      <c r="G49" s="386"/>
      <c r="H49" s="386"/>
      <c r="I49" s="387"/>
      <c r="J49" s="380"/>
      <c r="K49" s="381"/>
      <c r="L49" s="28"/>
      <c r="M49" s="385"/>
      <c r="N49" s="386"/>
      <c r="O49" s="386"/>
      <c r="P49" s="386"/>
      <c r="Q49" s="421"/>
      <c r="R49" s="426"/>
      <c r="S49" s="426"/>
      <c r="T49" s="425"/>
    </row>
    <row r="50" spans="1:20" ht="18" customHeight="1">
      <c r="A50" s="509"/>
      <c r="B50" s="443"/>
      <c r="C50" s="451"/>
      <c r="D50" s="517"/>
      <c r="E50" s="453"/>
      <c r="F50" s="385"/>
      <c r="G50" s="386"/>
      <c r="H50" s="386"/>
      <c r="I50" s="387"/>
      <c r="J50" s="418"/>
      <c r="K50" s="381"/>
      <c r="L50" s="32"/>
      <c r="M50" s="385"/>
      <c r="N50" s="386"/>
      <c r="O50" s="386"/>
      <c r="P50" s="386"/>
      <c r="Q50" s="421"/>
      <c r="R50" s="426"/>
      <c r="S50" s="426"/>
      <c r="T50" s="425"/>
    </row>
    <row r="51" spans="1:20" ht="18" customHeight="1">
      <c r="A51" s="529" t="s">
        <v>503</v>
      </c>
      <c r="B51" s="530"/>
      <c r="C51" s="451"/>
      <c r="D51" s="517"/>
      <c r="E51" s="453"/>
      <c r="F51" s="385"/>
      <c r="G51" s="386"/>
      <c r="H51" s="386"/>
      <c r="I51" s="387"/>
      <c r="J51" s="419"/>
      <c r="K51" s="420"/>
      <c r="L51" s="35"/>
      <c r="M51" s="385"/>
      <c r="N51" s="386"/>
      <c r="O51" s="386"/>
      <c r="P51" s="386"/>
      <c r="Q51" s="421"/>
      <c r="R51" s="426"/>
      <c r="S51" s="426"/>
      <c r="T51" s="425"/>
    </row>
    <row r="52" spans="1:20" ht="18" customHeight="1">
      <c r="A52" s="531"/>
      <c r="B52" s="530"/>
      <c r="C52" s="518">
        <f>INDEX(Naturgefahr!A2:H17,Naturgefahr!A1,8)</f>
        <v>0</v>
      </c>
      <c r="D52" s="519"/>
      <c r="E52" s="520"/>
      <c r="F52" s="385"/>
      <c r="G52" s="386"/>
      <c r="H52" s="386"/>
      <c r="I52" s="387"/>
      <c r="J52" s="400"/>
      <c r="K52" s="401"/>
      <c r="L52" s="370"/>
      <c r="M52" s="385"/>
      <c r="N52" s="386"/>
      <c r="O52" s="386"/>
      <c r="P52" s="386"/>
      <c r="Q52" s="421"/>
      <c r="R52" s="426"/>
      <c r="S52" s="426"/>
      <c r="T52" s="425"/>
    </row>
    <row r="53" spans="1:20" ht="13.5" customHeight="1" thickBot="1">
      <c r="A53" s="532"/>
      <c r="B53" s="533"/>
      <c r="C53" s="521"/>
      <c r="D53" s="522"/>
      <c r="E53" s="523"/>
      <c r="F53" s="388"/>
      <c r="G53" s="389"/>
      <c r="H53" s="389"/>
      <c r="I53" s="390"/>
      <c r="J53" s="402"/>
      <c r="K53" s="403"/>
      <c r="L53" s="371"/>
      <c r="M53" s="388"/>
      <c r="N53" s="389"/>
      <c r="O53" s="389"/>
      <c r="P53" s="389"/>
      <c r="Q53" s="422"/>
      <c r="R53" s="427"/>
      <c r="S53" s="427"/>
      <c r="T53" s="428"/>
    </row>
    <row r="54" spans="1:20">
      <c r="A54" s="515"/>
      <c r="B54" s="516"/>
      <c r="C54" s="516"/>
      <c r="D54" s="516"/>
      <c r="E54" s="516"/>
      <c r="F54" s="516"/>
      <c r="G54" s="516"/>
      <c r="H54" s="38"/>
      <c r="I54" s="39"/>
      <c r="J54" s="38"/>
      <c r="K54" s="40" t="s">
        <v>431</v>
      </c>
      <c r="L54" s="41"/>
      <c r="M54" s="41"/>
      <c r="N54" s="510"/>
      <c r="O54" s="510"/>
      <c r="P54" s="510"/>
      <c r="Q54" s="510"/>
      <c r="R54" s="510"/>
      <c r="S54" s="510"/>
      <c r="T54" s="511"/>
    </row>
    <row r="55" spans="1:20">
      <c r="A55" s="3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 t="s">
        <v>585</v>
      </c>
      <c r="O55" s="26"/>
      <c r="P55" s="26" t="s">
        <v>506</v>
      </c>
      <c r="Q55" s="26"/>
      <c r="R55" s="26" t="s">
        <v>507</v>
      </c>
      <c r="S55" s="22"/>
      <c r="T55" s="37"/>
    </row>
    <row r="56" spans="1:20" ht="15" customHeight="1">
      <c r="A56" s="524" t="s">
        <v>453</v>
      </c>
      <c r="B56" s="525"/>
      <c r="C56" s="526"/>
      <c r="D56" s="4" t="s">
        <v>133</v>
      </c>
      <c r="E56" s="42" t="s">
        <v>504</v>
      </c>
      <c r="F56" s="4"/>
      <c r="G56" s="42" t="s">
        <v>505</v>
      </c>
      <c r="I56" s="527" t="s">
        <v>246</v>
      </c>
      <c r="J56" s="527"/>
      <c r="K56" s="527"/>
      <c r="L56" s="527"/>
      <c r="M56" s="528"/>
      <c r="N56" s="4"/>
      <c r="O56" s="14"/>
      <c r="P56" s="4" t="s">
        <v>133</v>
      </c>
      <c r="Q56" s="43" t="s">
        <v>584</v>
      </c>
      <c r="R56" s="4" t="s">
        <v>133</v>
      </c>
      <c r="S56" s="501"/>
      <c r="T56" s="502"/>
    </row>
    <row r="57" spans="1:20" ht="10.5" customHeight="1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2"/>
      <c r="P57" s="44"/>
      <c r="Q57" s="42"/>
      <c r="R57" s="42"/>
      <c r="S57" s="44"/>
      <c r="T57" s="45"/>
    </row>
    <row r="58" spans="1:20" ht="15" customHeight="1">
      <c r="A58" s="503" t="s">
        <v>454</v>
      </c>
      <c r="B58" s="504"/>
      <c r="C58" s="505"/>
      <c r="D58" s="4"/>
      <c r="E58" s="48" t="s">
        <v>508</v>
      </c>
      <c r="F58" s="49"/>
      <c r="G58" s="49"/>
      <c r="H58" s="49"/>
      <c r="I58" s="4"/>
      <c r="J58" s="48" t="s">
        <v>509</v>
      </c>
      <c r="K58" s="49"/>
      <c r="L58" s="49"/>
      <c r="M58" s="49"/>
      <c r="N58" s="49"/>
      <c r="O58" s="4"/>
      <c r="P58" s="50" t="s">
        <v>510</v>
      </c>
      <c r="Q58" s="51"/>
      <c r="R58" s="51"/>
      <c r="S58" s="52"/>
      <c r="T58" s="53"/>
    </row>
    <row r="59" spans="1:20" ht="15" customHeight="1">
      <c r="A59" s="66" t="s">
        <v>245</v>
      </c>
      <c r="B59" s="49"/>
      <c r="C59" s="49"/>
      <c r="D59" s="4"/>
      <c r="E59" s="48" t="s">
        <v>511</v>
      </c>
      <c r="F59" s="49"/>
      <c r="G59" s="49"/>
      <c r="H59" s="49"/>
      <c r="I59" s="4"/>
      <c r="J59" s="48" t="s">
        <v>512</v>
      </c>
      <c r="K59" s="49"/>
      <c r="L59" s="49"/>
      <c r="M59" s="49"/>
      <c r="N59" s="49"/>
      <c r="O59" s="4"/>
      <c r="P59" s="50" t="s">
        <v>513</v>
      </c>
      <c r="Q59" s="51"/>
      <c r="R59" s="51"/>
      <c r="S59" s="52"/>
      <c r="T59" s="53"/>
    </row>
    <row r="60" spans="1:20" ht="15" customHeight="1">
      <c r="A60" s="54"/>
      <c r="B60" s="49"/>
      <c r="C60" s="49"/>
      <c r="D60" s="4"/>
      <c r="E60" s="48" t="s">
        <v>514</v>
      </c>
      <c r="F60" s="49"/>
      <c r="G60" s="49"/>
      <c r="H60" s="49"/>
      <c r="I60" s="5"/>
      <c r="J60" s="48" t="s">
        <v>515</v>
      </c>
      <c r="K60" s="49"/>
      <c r="L60" s="49"/>
      <c r="M60" s="49"/>
      <c r="N60" s="49"/>
      <c r="O60" s="4" t="s">
        <v>133</v>
      </c>
      <c r="P60" s="50" t="s">
        <v>516</v>
      </c>
      <c r="Q60" s="51"/>
      <c r="R60" s="51"/>
      <c r="S60" s="52"/>
      <c r="T60" s="53"/>
    </row>
    <row r="61" spans="1:20" ht="15" customHeight="1">
      <c r="A61" s="54"/>
      <c r="B61" s="49"/>
      <c r="C61" s="49"/>
      <c r="D61" s="4"/>
      <c r="E61" s="48" t="s">
        <v>586</v>
      </c>
      <c r="F61" s="49"/>
      <c r="G61" s="49"/>
      <c r="H61" s="49"/>
      <c r="I61" s="5"/>
      <c r="J61" s="48" t="s">
        <v>517</v>
      </c>
      <c r="K61" s="49"/>
      <c r="L61" s="49"/>
      <c r="M61" s="49"/>
      <c r="N61" s="49"/>
      <c r="O61" s="15"/>
      <c r="P61" s="50"/>
      <c r="Q61" s="51"/>
      <c r="R61" s="51"/>
      <c r="S61" s="52"/>
      <c r="T61" s="53"/>
    </row>
    <row r="62" spans="1:20" ht="15" customHeight="1">
      <c r="A62" s="54"/>
      <c r="B62" s="49"/>
      <c r="C62" s="49"/>
      <c r="D62" s="4"/>
      <c r="E62" s="48" t="s">
        <v>587</v>
      </c>
      <c r="F62" s="49"/>
      <c r="G62" s="49"/>
      <c r="H62" s="49"/>
      <c r="I62" s="4"/>
      <c r="J62" s="48" t="s">
        <v>430</v>
      </c>
      <c r="K62" s="49"/>
      <c r="L62" s="49"/>
      <c r="M62" s="49"/>
      <c r="N62" s="49"/>
      <c r="O62" s="15"/>
      <c r="P62" s="50"/>
      <c r="Q62" s="51"/>
      <c r="R62" s="51"/>
      <c r="S62" s="52"/>
      <c r="T62" s="53"/>
    </row>
    <row r="63" spans="1:20" ht="7.5" customHeight="1" thickBot="1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7"/>
      <c r="P63" s="57"/>
      <c r="Q63" s="57"/>
      <c r="R63" s="57"/>
      <c r="S63" s="57"/>
      <c r="T63" s="58"/>
    </row>
  </sheetData>
  <sheetProtection selectLockedCells="1"/>
  <mergeCells count="133">
    <mergeCell ref="J48:K49"/>
    <mergeCell ref="M42:P47"/>
    <mergeCell ref="M36:P41"/>
    <mergeCell ref="R36:T41"/>
    <mergeCell ref="A51:B52"/>
    <mergeCell ref="A53:B53"/>
    <mergeCell ref="F48:I53"/>
    <mergeCell ref="M48:P53"/>
    <mergeCell ref="J52:K53"/>
    <mergeCell ref="L52:L53"/>
    <mergeCell ref="J50:K51"/>
    <mergeCell ref="A54:G54"/>
    <mergeCell ref="C48:E51"/>
    <mergeCell ref="C52:E53"/>
    <mergeCell ref="A56:C56"/>
    <mergeCell ref="R42:T47"/>
    <mergeCell ref="A45:B45"/>
    <mergeCell ref="I56:M56"/>
    <mergeCell ref="L46:L47"/>
    <mergeCell ref="J44:K45"/>
    <mergeCell ref="Q36:Q41"/>
    <mergeCell ref="N54:T54"/>
    <mergeCell ref="Q48:Q53"/>
    <mergeCell ref="R48:T53"/>
    <mergeCell ref="Q42:Q47"/>
    <mergeCell ref="E4:T4"/>
    <mergeCell ref="C42:E47"/>
    <mergeCell ref="C12:E17"/>
    <mergeCell ref="R30:T35"/>
    <mergeCell ref="J38:K39"/>
    <mergeCell ref="A4:D4"/>
    <mergeCell ref="R7:T7"/>
    <mergeCell ref="A5:D6"/>
    <mergeCell ref="S56:T56"/>
    <mergeCell ref="A58:C58"/>
    <mergeCell ref="A46:B46"/>
    <mergeCell ref="A47:B47"/>
    <mergeCell ref="A48:B48"/>
    <mergeCell ref="A49:B50"/>
    <mergeCell ref="A28:B28"/>
    <mergeCell ref="A1:D1"/>
    <mergeCell ref="A33:B33"/>
    <mergeCell ref="A17:B17"/>
    <mergeCell ref="A25:B26"/>
    <mergeCell ref="A27:B27"/>
    <mergeCell ref="A21:B21"/>
    <mergeCell ref="A23:B23"/>
    <mergeCell ref="A24:B24"/>
    <mergeCell ref="A3:T3"/>
    <mergeCell ref="A7:G7"/>
    <mergeCell ref="A31:B32"/>
    <mergeCell ref="A29:B29"/>
    <mergeCell ref="A22:B22"/>
    <mergeCell ref="L22:L23"/>
    <mergeCell ref="F18:I23"/>
    <mergeCell ref="F24:I29"/>
    <mergeCell ref="J18:K19"/>
    <mergeCell ref="J22:K23"/>
    <mergeCell ref="J20:K21"/>
    <mergeCell ref="C30:E33"/>
    <mergeCell ref="A35:B35"/>
    <mergeCell ref="N1:T1"/>
    <mergeCell ref="M2:O2"/>
    <mergeCell ref="P2:T2"/>
    <mergeCell ref="F2:G2"/>
    <mergeCell ref="E1:M1"/>
    <mergeCell ref="B2:E2"/>
    <mergeCell ref="H2:L2"/>
    <mergeCell ref="C21:E23"/>
    <mergeCell ref="A19:B20"/>
    <mergeCell ref="A40:B40"/>
    <mergeCell ref="A41:B41"/>
    <mergeCell ref="A42:B42"/>
    <mergeCell ref="A43:B44"/>
    <mergeCell ref="F36:I41"/>
    <mergeCell ref="F30:I35"/>
    <mergeCell ref="A34:B34"/>
    <mergeCell ref="A30:B30"/>
    <mergeCell ref="C34:E35"/>
    <mergeCell ref="L28:L29"/>
    <mergeCell ref="A36:B36"/>
    <mergeCell ref="C36:E41"/>
    <mergeCell ref="A37:B38"/>
    <mergeCell ref="A39:B39"/>
    <mergeCell ref="A12:B12"/>
    <mergeCell ref="A13:B14"/>
    <mergeCell ref="A15:B15"/>
    <mergeCell ref="C18:E20"/>
    <mergeCell ref="A18:B18"/>
    <mergeCell ref="J34:K35"/>
    <mergeCell ref="J32:K33"/>
    <mergeCell ref="J28:K29"/>
    <mergeCell ref="J30:K31"/>
    <mergeCell ref="J24:K25"/>
    <mergeCell ref="J26:K27"/>
    <mergeCell ref="R12:T17"/>
    <mergeCell ref="R18:T23"/>
    <mergeCell ref="M12:P17"/>
    <mergeCell ref="M18:P23"/>
    <mergeCell ref="R24:T29"/>
    <mergeCell ref="Q30:Q35"/>
    <mergeCell ref="M24:P29"/>
    <mergeCell ref="Q24:Q29"/>
    <mergeCell ref="A8:B11"/>
    <mergeCell ref="K9:L9"/>
    <mergeCell ref="K10:L10"/>
    <mergeCell ref="L16:L17"/>
    <mergeCell ref="J12:K13"/>
    <mergeCell ref="J16:K17"/>
    <mergeCell ref="F8:I11"/>
    <mergeCell ref="A16:B16"/>
    <mergeCell ref="F12:I17"/>
    <mergeCell ref="J14:K15"/>
    <mergeCell ref="C8:E11"/>
    <mergeCell ref="J42:K43"/>
    <mergeCell ref="F42:I47"/>
    <mergeCell ref="C24:E24"/>
    <mergeCell ref="C25:E29"/>
    <mergeCell ref="J40:K41"/>
    <mergeCell ref="J36:K37"/>
    <mergeCell ref="K11:L11"/>
    <mergeCell ref="J8:L8"/>
    <mergeCell ref="J46:K47"/>
    <mergeCell ref="M8:P11"/>
    <mergeCell ref="Q8:Q11"/>
    <mergeCell ref="R8:T8"/>
    <mergeCell ref="R9:T10"/>
    <mergeCell ref="R11:T11"/>
    <mergeCell ref="L40:L41"/>
    <mergeCell ref="L34:L35"/>
    <mergeCell ref="Q12:Q17"/>
    <mergeCell ref="Q18:Q23"/>
    <mergeCell ref="M30:P35"/>
  </mergeCells>
  <phoneticPr fontId="3" type="noConversion"/>
  <conditionalFormatting sqref="C30:E53 C12:C25 D12:E23">
    <cfRule type="cellIs" dxfId="0" priority="1" stopIfTrue="1" operator="equal">
      <formula>0</formula>
    </cfRule>
  </conditionalFormatting>
  <pageMargins left="0.39370078740157483" right="0.19685039370078741" top="0.23622047244094491" bottom="0.23622047244094491" header="0.51181102362204722" footer="0.11811023622047245"/>
  <pageSetup paperSize="9" scale="75" orientation="portrait" r:id="rId1"/>
  <headerFooter alignWithMargins="0">
    <oddFooter>&amp;L&amp;6&amp;Z&amp;F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5" r:id="rId4" name="Drop Down 15">
              <controlPr locked="0" defaultSize="0" autoLine="0" autoPict="0">
                <anchor moveWithCells="1">
                  <from>
                    <xdr:col>3</xdr:col>
                    <xdr:colOff>200025</xdr:colOff>
                    <xdr:row>4</xdr:row>
                    <xdr:rowOff>38100</xdr:rowOff>
                  </from>
                  <to>
                    <xdr:col>17</xdr:col>
                    <xdr:colOff>276225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5" name="Drop Down 16">
              <controlPr locked="0" defaultSize="0" autoLine="0" autoPict="0">
                <anchor moveWithCells="1">
                  <from>
                    <xdr:col>3</xdr:col>
                    <xdr:colOff>180975</xdr:colOff>
                    <xdr:row>3</xdr:row>
                    <xdr:rowOff>38100</xdr:rowOff>
                  </from>
                  <to>
                    <xdr:col>19</xdr:col>
                    <xdr:colOff>942975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baseColWidth="10" defaultColWidth="10" defaultRowHeight="12.75"/>
  <cols>
    <col min="1" max="1" width="12.375" style="95" customWidth="1"/>
    <col min="2" max="2" width="14.625" style="95" customWidth="1"/>
    <col min="3" max="3" width="61.625" style="95" customWidth="1"/>
    <col min="4" max="4" width="10.125" style="95" customWidth="1"/>
    <col min="5" max="5" width="18.125" style="95" customWidth="1"/>
    <col min="6" max="7" width="5" style="107" customWidth="1"/>
    <col min="8" max="9" width="9.375" style="107" customWidth="1"/>
    <col min="10" max="10" width="6.75" style="95" customWidth="1"/>
    <col min="11" max="11" width="3" style="95" customWidth="1"/>
    <col min="12" max="12" width="29.25" style="95" customWidth="1"/>
    <col min="13" max="16384" width="10" style="95"/>
  </cols>
  <sheetData>
    <row r="1" spans="1:12" ht="17.25" customHeight="1">
      <c r="A1" s="88" t="s">
        <v>362</v>
      </c>
      <c r="B1" s="89"/>
      <c r="C1" s="90" t="s">
        <v>292</v>
      </c>
      <c r="D1" s="91" t="s">
        <v>293</v>
      </c>
      <c r="E1" s="92">
        <f>Form1!I2</f>
        <v>21</v>
      </c>
      <c r="F1" s="93"/>
      <c r="G1" s="93"/>
      <c r="H1" s="93"/>
      <c r="I1" s="93"/>
      <c r="J1" s="94"/>
      <c r="K1" s="94"/>
      <c r="L1" s="94"/>
    </row>
    <row r="2" spans="1:12" ht="17.25" customHeight="1">
      <c r="A2" s="96" t="s">
        <v>294</v>
      </c>
      <c r="B2" s="97"/>
      <c r="C2" s="98" t="str">
        <f>Form1!B2</f>
        <v>Wilerwald, Erstfeld</v>
      </c>
      <c r="D2" s="99"/>
      <c r="E2" s="100"/>
      <c r="F2" s="93"/>
      <c r="G2" s="93"/>
      <c r="H2" s="93"/>
      <c r="I2" s="93"/>
      <c r="J2" s="94"/>
      <c r="K2" s="94"/>
      <c r="L2" s="94"/>
    </row>
    <row r="3" spans="1:12" ht="21" customHeight="1" thickBot="1">
      <c r="A3" s="101" t="s">
        <v>295</v>
      </c>
      <c r="B3" s="102" t="s">
        <v>296</v>
      </c>
      <c r="C3" s="103"/>
      <c r="D3" s="104" t="s">
        <v>285</v>
      </c>
      <c r="E3" s="105" t="str">
        <f>Form1!U2</f>
        <v>Walker P./Kläger P.</v>
      </c>
      <c r="F3" s="93"/>
      <c r="G3" s="93"/>
      <c r="H3" s="93"/>
      <c r="I3" s="93"/>
      <c r="J3" s="94"/>
      <c r="K3" s="94"/>
      <c r="L3" s="94"/>
    </row>
    <row r="4" spans="1:12">
      <c r="A4" s="106"/>
      <c r="B4" s="534"/>
      <c r="C4" s="535"/>
      <c r="D4" s="535"/>
      <c r="E4" s="536"/>
    </row>
    <row r="5" spans="1:12">
      <c r="A5" s="108" t="s">
        <v>49</v>
      </c>
      <c r="B5" s="537" t="s">
        <v>50</v>
      </c>
      <c r="C5" s="538"/>
      <c r="D5" s="538"/>
      <c r="E5" s="539"/>
    </row>
    <row r="6" spans="1:12">
      <c r="A6" s="108"/>
      <c r="B6" s="534" t="s">
        <v>51</v>
      </c>
      <c r="C6" s="535"/>
      <c r="D6" s="535"/>
      <c r="E6" s="536"/>
    </row>
    <row r="7" spans="1:12">
      <c r="A7" s="108"/>
      <c r="B7" s="534" t="s">
        <v>52</v>
      </c>
      <c r="C7" s="535"/>
      <c r="D7" s="535"/>
      <c r="E7" s="536"/>
    </row>
    <row r="8" spans="1:12">
      <c r="A8" s="108"/>
      <c r="B8" s="534" t="s">
        <v>53</v>
      </c>
      <c r="C8" s="535"/>
      <c r="D8" s="535"/>
      <c r="E8" s="536"/>
    </row>
    <row r="9" spans="1:12">
      <c r="A9" s="108"/>
      <c r="B9" s="534" t="s">
        <v>54</v>
      </c>
      <c r="C9" s="535"/>
      <c r="D9" s="535"/>
      <c r="E9" s="536"/>
    </row>
    <row r="10" spans="1:12">
      <c r="A10" s="108"/>
      <c r="B10" s="534"/>
      <c r="C10" s="535"/>
      <c r="D10" s="535"/>
      <c r="E10" s="536"/>
    </row>
    <row r="11" spans="1:12">
      <c r="A11" s="108"/>
      <c r="B11" s="534"/>
      <c r="C11" s="535"/>
      <c r="D11" s="535"/>
      <c r="E11" s="536"/>
    </row>
    <row r="12" spans="1:12">
      <c r="A12" s="108"/>
      <c r="B12" s="534"/>
      <c r="C12" s="535"/>
      <c r="D12" s="535"/>
      <c r="E12" s="536"/>
    </row>
    <row r="13" spans="1:12">
      <c r="A13" s="108"/>
      <c r="B13" s="534"/>
      <c r="C13" s="535"/>
      <c r="D13" s="535"/>
      <c r="E13" s="536"/>
    </row>
    <row r="14" spans="1:12">
      <c r="A14" s="108"/>
      <c r="B14" s="534"/>
      <c r="C14" s="535"/>
      <c r="D14" s="535"/>
      <c r="E14" s="536"/>
    </row>
    <row r="15" spans="1:12">
      <c r="A15" s="108"/>
      <c r="B15" s="534"/>
      <c r="C15" s="535"/>
      <c r="D15" s="535"/>
      <c r="E15" s="536"/>
    </row>
    <row r="16" spans="1:12">
      <c r="A16" s="108"/>
      <c r="B16" s="534"/>
      <c r="C16" s="535"/>
      <c r="D16" s="535"/>
      <c r="E16" s="536"/>
    </row>
    <row r="17" spans="1:5">
      <c r="A17" s="108"/>
      <c r="B17" s="534"/>
      <c r="C17" s="535"/>
      <c r="D17" s="535"/>
      <c r="E17" s="536"/>
    </row>
    <row r="18" spans="1:5">
      <c r="A18" s="108"/>
      <c r="B18" s="534"/>
      <c r="C18" s="535"/>
      <c r="D18" s="535"/>
      <c r="E18" s="536"/>
    </row>
    <row r="19" spans="1:5">
      <c r="A19" s="108"/>
      <c r="B19" s="534"/>
      <c r="C19" s="535"/>
      <c r="D19" s="535"/>
      <c r="E19" s="536"/>
    </row>
    <row r="20" spans="1:5">
      <c r="A20" s="108"/>
      <c r="B20" s="534"/>
      <c r="C20" s="535"/>
      <c r="D20" s="535"/>
      <c r="E20" s="536"/>
    </row>
    <row r="21" spans="1:5">
      <c r="A21" s="108"/>
      <c r="B21" s="534"/>
      <c r="C21" s="535"/>
      <c r="D21" s="535"/>
      <c r="E21" s="536"/>
    </row>
    <row r="22" spans="1:5">
      <c r="A22" s="108"/>
      <c r="B22" s="534"/>
      <c r="C22" s="535"/>
      <c r="D22" s="535"/>
      <c r="E22" s="536"/>
    </row>
    <row r="23" spans="1:5">
      <c r="A23" s="108"/>
      <c r="B23" s="534"/>
      <c r="C23" s="535"/>
      <c r="D23" s="535"/>
      <c r="E23" s="536"/>
    </row>
    <row r="24" spans="1:5">
      <c r="A24" s="108"/>
      <c r="B24" s="534"/>
      <c r="C24" s="535"/>
      <c r="D24" s="535"/>
      <c r="E24" s="536"/>
    </row>
    <row r="25" spans="1:5">
      <c r="A25" s="108"/>
      <c r="B25" s="534"/>
      <c r="C25" s="535"/>
      <c r="D25" s="535"/>
      <c r="E25" s="536"/>
    </row>
    <row r="26" spans="1:5">
      <c r="A26" s="108"/>
      <c r="B26" s="534"/>
      <c r="C26" s="535"/>
      <c r="D26" s="535"/>
      <c r="E26" s="536"/>
    </row>
    <row r="27" spans="1:5">
      <c r="A27" s="108"/>
      <c r="B27" s="534"/>
      <c r="C27" s="535"/>
      <c r="D27" s="535"/>
      <c r="E27" s="536"/>
    </row>
    <row r="28" spans="1:5">
      <c r="A28" s="108"/>
      <c r="B28" s="534"/>
      <c r="C28" s="535"/>
      <c r="D28" s="535"/>
      <c r="E28" s="536"/>
    </row>
    <row r="29" spans="1:5">
      <c r="A29" s="108"/>
      <c r="B29" s="534"/>
      <c r="C29" s="535"/>
      <c r="D29" s="535"/>
      <c r="E29" s="536"/>
    </row>
    <row r="30" spans="1:5">
      <c r="A30" s="108"/>
      <c r="B30" s="534"/>
      <c r="C30" s="535"/>
      <c r="D30" s="535"/>
      <c r="E30" s="536"/>
    </row>
    <row r="31" spans="1:5">
      <c r="A31" s="108"/>
      <c r="B31" s="534"/>
      <c r="C31" s="535"/>
      <c r="D31" s="535"/>
      <c r="E31" s="536"/>
    </row>
    <row r="32" spans="1:5">
      <c r="A32" s="108"/>
      <c r="B32" s="534"/>
      <c r="C32" s="535"/>
      <c r="D32" s="535"/>
      <c r="E32" s="536"/>
    </row>
    <row r="33" spans="1:5">
      <c r="A33" s="108"/>
      <c r="B33" s="534"/>
      <c r="C33" s="535"/>
      <c r="D33" s="535"/>
      <c r="E33" s="536"/>
    </row>
    <row r="34" spans="1:5">
      <c r="A34" s="108"/>
      <c r="B34" s="534"/>
      <c r="C34" s="535"/>
      <c r="D34" s="535"/>
      <c r="E34" s="536"/>
    </row>
    <row r="35" spans="1:5">
      <c r="A35" s="108"/>
      <c r="B35" s="534"/>
      <c r="C35" s="535"/>
      <c r="D35" s="535"/>
      <c r="E35" s="536"/>
    </row>
    <row r="36" spans="1:5">
      <c r="A36" s="108"/>
      <c r="B36" s="534"/>
      <c r="C36" s="535"/>
      <c r="D36" s="535"/>
      <c r="E36" s="536"/>
    </row>
    <row r="37" spans="1:5">
      <c r="A37" s="108"/>
      <c r="B37" s="534"/>
      <c r="C37" s="535"/>
      <c r="D37" s="535"/>
      <c r="E37" s="536"/>
    </row>
    <row r="38" spans="1:5">
      <c r="A38" s="108"/>
      <c r="B38" s="534"/>
      <c r="C38" s="535"/>
      <c r="D38" s="535"/>
      <c r="E38" s="536"/>
    </row>
    <row r="39" spans="1:5" ht="13.5" thickBot="1">
      <c r="A39" s="109"/>
      <c r="B39" s="540"/>
      <c r="C39" s="541"/>
      <c r="D39" s="541"/>
      <c r="E39" s="542"/>
    </row>
  </sheetData>
  <mergeCells count="36">
    <mergeCell ref="B33:E33"/>
    <mergeCell ref="B34:E34"/>
    <mergeCell ref="B39:E39"/>
    <mergeCell ref="B35:E35"/>
    <mergeCell ref="B36:E36"/>
    <mergeCell ref="B37:E37"/>
    <mergeCell ref="B38:E38"/>
    <mergeCell ref="B26:E26"/>
    <mergeCell ref="B31:E31"/>
    <mergeCell ref="B32:E32"/>
    <mergeCell ref="B27:E27"/>
    <mergeCell ref="B28:E28"/>
    <mergeCell ref="B29:E29"/>
    <mergeCell ref="B30:E30"/>
    <mergeCell ref="B20:E20"/>
    <mergeCell ref="B21:E21"/>
    <mergeCell ref="B22:E22"/>
    <mergeCell ref="B23:E23"/>
    <mergeCell ref="B24:E24"/>
    <mergeCell ref="B25:E25"/>
    <mergeCell ref="B12:E12"/>
    <mergeCell ref="B13:E13"/>
    <mergeCell ref="B16:E16"/>
    <mergeCell ref="B17:E17"/>
    <mergeCell ref="B18:E18"/>
    <mergeCell ref="B19:E19"/>
    <mergeCell ref="B4:E4"/>
    <mergeCell ref="B5:E5"/>
    <mergeCell ref="B6:E6"/>
    <mergeCell ref="B7:E7"/>
    <mergeCell ref="B14:E14"/>
    <mergeCell ref="B15:E15"/>
    <mergeCell ref="B8:E8"/>
    <mergeCell ref="B9:E9"/>
    <mergeCell ref="B10:E10"/>
    <mergeCell ref="B11:E11"/>
  </mergeCells>
  <phoneticPr fontId="6" type="noConversion"/>
  <pageMargins left="0.66" right="0.34" top="0.69" bottom="0.44" header="0.4921259845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tabSelected="1" workbookViewId="0">
      <selection activeCell="A4" sqref="A4:G14"/>
    </sheetView>
  </sheetViews>
  <sheetFormatPr baseColWidth="10" defaultColWidth="10" defaultRowHeight="12.75"/>
  <cols>
    <col min="1" max="1" width="5" style="95" customWidth="1"/>
    <col min="2" max="2" width="3.5" style="95" customWidth="1"/>
    <col min="3" max="3" width="5" style="95" customWidth="1"/>
    <col min="4" max="4" width="3.75" style="95" customWidth="1"/>
    <col min="5" max="5" width="4.75" style="95" customWidth="1"/>
    <col min="6" max="6" width="3.5" style="95" customWidth="1"/>
    <col min="7" max="7" width="16.375" style="95" customWidth="1"/>
    <col min="8" max="9" width="5" style="107" customWidth="1"/>
    <col min="10" max="10" width="5.875" style="107" customWidth="1"/>
    <col min="11" max="11" width="6.75" style="107" customWidth="1"/>
    <col min="12" max="12" width="9.375" style="107" customWidth="1"/>
    <col min="13" max="13" width="6.75" style="107" customWidth="1"/>
    <col min="14" max="15" width="5" style="95" customWidth="1"/>
    <col min="16" max="16" width="1.75" style="95" customWidth="1"/>
    <col min="17" max="17" width="12.875" style="95" customWidth="1"/>
    <col min="18" max="19" width="5" style="95" customWidth="1"/>
    <col min="20" max="20" width="6.25" style="95" customWidth="1"/>
    <col min="21" max="16384" width="10" style="95"/>
  </cols>
  <sheetData>
    <row r="1" spans="1:20" s="94" customFormat="1" ht="15" customHeight="1" thickBot="1">
      <c r="A1" s="110" t="s">
        <v>297</v>
      </c>
      <c r="H1" s="546" t="s">
        <v>298</v>
      </c>
      <c r="I1" s="547"/>
      <c r="J1" s="547"/>
      <c r="K1" s="547"/>
      <c r="L1" s="547"/>
      <c r="M1" s="547"/>
      <c r="T1" s="111"/>
    </row>
    <row r="2" spans="1:20" ht="15" customHeight="1" thickBot="1">
      <c r="A2" s="112" t="s">
        <v>294</v>
      </c>
      <c r="B2" s="81"/>
      <c r="C2" s="81"/>
      <c r="D2" s="81" t="str">
        <f>Form1!B2</f>
        <v>Wilerwald, Erstfeld</v>
      </c>
      <c r="E2" s="81"/>
      <c r="F2" s="81"/>
      <c r="G2" s="113"/>
      <c r="H2" s="114" t="s">
        <v>299</v>
      </c>
      <c r="I2" s="115"/>
      <c r="J2" s="115">
        <f>Form1!I2</f>
        <v>21</v>
      </c>
      <c r="K2" s="80" t="s">
        <v>300</v>
      </c>
      <c r="L2" s="116">
        <f>Form1!Q2</f>
        <v>39945</v>
      </c>
      <c r="M2" s="117"/>
      <c r="N2" s="80" t="s">
        <v>301</v>
      </c>
      <c r="O2" s="81"/>
      <c r="P2" s="81"/>
      <c r="Q2" s="81" t="str">
        <f>Form1!U2</f>
        <v>Walker P./Kläger P.</v>
      </c>
      <c r="R2" s="81"/>
      <c r="S2" s="81"/>
      <c r="T2" s="118"/>
    </row>
    <row r="3" spans="1:20" ht="14.1" customHeight="1">
      <c r="A3" s="543" t="s">
        <v>302</v>
      </c>
      <c r="B3" s="548"/>
      <c r="C3" s="548"/>
      <c r="D3" s="548"/>
      <c r="E3" s="548"/>
      <c r="F3" s="548"/>
      <c r="G3" s="549"/>
      <c r="H3" s="550" t="s">
        <v>303</v>
      </c>
      <c r="I3" s="548"/>
      <c r="J3" s="548"/>
      <c r="K3" s="548"/>
      <c r="L3" s="548"/>
      <c r="M3" s="549"/>
      <c r="N3" s="119" t="s">
        <v>304</v>
      </c>
      <c r="O3" s="121"/>
      <c r="P3" s="121"/>
      <c r="Q3" s="121"/>
      <c r="R3" s="121"/>
      <c r="S3" s="121"/>
      <c r="T3" s="122"/>
    </row>
    <row r="4" spans="1:20" ht="14.1" customHeight="1">
      <c r="A4" s="551" t="s">
        <v>250</v>
      </c>
      <c r="B4" s="552"/>
      <c r="C4" s="552"/>
      <c r="D4" s="552"/>
      <c r="E4" s="552"/>
      <c r="F4" s="552"/>
      <c r="G4" s="553"/>
      <c r="H4" s="551" t="s">
        <v>55</v>
      </c>
      <c r="I4" s="552"/>
      <c r="J4" s="552"/>
      <c r="K4" s="552"/>
      <c r="L4" s="552"/>
      <c r="M4" s="553"/>
      <c r="N4" s="123" t="s">
        <v>305</v>
      </c>
      <c r="O4" s="124"/>
      <c r="P4" s="125"/>
      <c r="Q4" s="125"/>
      <c r="R4" s="125"/>
      <c r="S4" s="126" t="s">
        <v>363</v>
      </c>
      <c r="T4" s="127"/>
    </row>
    <row r="5" spans="1:20" ht="14.1" customHeight="1">
      <c r="A5" s="551"/>
      <c r="B5" s="552"/>
      <c r="C5" s="552"/>
      <c r="D5" s="552"/>
      <c r="E5" s="552"/>
      <c r="F5" s="552"/>
      <c r="G5" s="553"/>
      <c r="H5" s="551"/>
      <c r="I5" s="552"/>
      <c r="J5" s="552"/>
      <c r="K5" s="552"/>
      <c r="L5" s="552"/>
      <c r="M5" s="553"/>
      <c r="N5" s="559"/>
      <c r="O5" s="560"/>
      <c r="P5" s="560"/>
      <c r="Q5" s="560"/>
      <c r="R5" s="561"/>
      <c r="S5" s="568"/>
      <c r="T5" s="569"/>
    </row>
    <row r="6" spans="1:20" ht="14.1" customHeight="1">
      <c r="A6" s="551"/>
      <c r="B6" s="552"/>
      <c r="C6" s="552"/>
      <c r="D6" s="552"/>
      <c r="E6" s="552"/>
      <c r="F6" s="552"/>
      <c r="G6" s="553"/>
      <c r="H6" s="551"/>
      <c r="I6" s="552"/>
      <c r="J6" s="552"/>
      <c r="K6" s="552"/>
      <c r="L6" s="552"/>
      <c r="M6" s="553"/>
      <c r="N6" s="562"/>
      <c r="O6" s="563"/>
      <c r="P6" s="563"/>
      <c r="Q6" s="563"/>
      <c r="R6" s="564"/>
      <c r="S6" s="592"/>
      <c r="T6" s="593"/>
    </row>
    <row r="7" spans="1:20" ht="14.1" customHeight="1">
      <c r="A7" s="551"/>
      <c r="B7" s="552"/>
      <c r="C7" s="552"/>
      <c r="D7" s="552"/>
      <c r="E7" s="552"/>
      <c r="F7" s="552"/>
      <c r="G7" s="553"/>
      <c r="H7" s="551"/>
      <c r="I7" s="552"/>
      <c r="J7" s="552"/>
      <c r="K7" s="552"/>
      <c r="L7" s="552"/>
      <c r="M7" s="553"/>
      <c r="N7" s="562"/>
      <c r="O7" s="563"/>
      <c r="P7" s="563"/>
      <c r="Q7" s="563"/>
      <c r="R7" s="564"/>
      <c r="S7" s="592"/>
      <c r="T7" s="593"/>
    </row>
    <row r="8" spans="1:20" ht="14.1" customHeight="1">
      <c r="A8" s="551"/>
      <c r="B8" s="552"/>
      <c r="C8" s="552"/>
      <c r="D8" s="552"/>
      <c r="E8" s="552"/>
      <c r="F8" s="552"/>
      <c r="G8" s="553"/>
      <c r="H8" s="551"/>
      <c r="I8" s="552"/>
      <c r="J8" s="552"/>
      <c r="K8" s="552"/>
      <c r="L8" s="552"/>
      <c r="M8" s="553"/>
      <c r="N8" s="562"/>
      <c r="O8" s="563"/>
      <c r="P8" s="563"/>
      <c r="Q8" s="563"/>
      <c r="R8" s="564"/>
      <c r="S8" s="592"/>
      <c r="T8" s="593"/>
    </row>
    <row r="9" spans="1:20" ht="14.1" customHeight="1">
      <c r="A9" s="551"/>
      <c r="B9" s="552"/>
      <c r="C9" s="552"/>
      <c r="D9" s="552"/>
      <c r="E9" s="552"/>
      <c r="F9" s="552"/>
      <c r="G9" s="553"/>
      <c r="H9" s="551"/>
      <c r="I9" s="552"/>
      <c r="J9" s="552"/>
      <c r="K9" s="552"/>
      <c r="L9" s="552"/>
      <c r="M9" s="553"/>
      <c r="N9" s="562"/>
      <c r="O9" s="563"/>
      <c r="P9" s="563"/>
      <c r="Q9" s="563"/>
      <c r="R9" s="564"/>
      <c r="S9" s="592"/>
      <c r="T9" s="593"/>
    </row>
    <row r="10" spans="1:20" ht="14.1" customHeight="1">
      <c r="A10" s="551"/>
      <c r="B10" s="552"/>
      <c r="C10" s="552"/>
      <c r="D10" s="552"/>
      <c r="E10" s="552"/>
      <c r="F10" s="552"/>
      <c r="G10" s="553"/>
      <c r="H10" s="551"/>
      <c r="I10" s="552"/>
      <c r="J10" s="552"/>
      <c r="K10" s="552"/>
      <c r="L10" s="552"/>
      <c r="M10" s="553"/>
      <c r="N10" s="565"/>
      <c r="O10" s="566"/>
      <c r="P10" s="566"/>
      <c r="Q10" s="566"/>
      <c r="R10" s="567"/>
      <c r="S10" s="570"/>
      <c r="T10" s="571"/>
    </row>
    <row r="11" spans="1:20" ht="14.1" customHeight="1">
      <c r="A11" s="551"/>
      <c r="B11" s="552"/>
      <c r="C11" s="552"/>
      <c r="D11" s="552"/>
      <c r="E11" s="552"/>
      <c r="F11" s="552"/>
      <c r="G11" s="553"/>
      <c r="H11" s="551"/>
      <c r="I11" s="552"/>
      <c r="J11" s="552"/>
      <c r="K11" s="552"/>
      <c r="L11" s="552"/>
      <c r="M11" s="553"/>
      <c r="N11" s="128" t="s">
        <v>306</v>
      </c>
      <c r="O11" s="129"/>
      <c r="P11" s="129"/>
      <c r="Q11" s="590"/>
      <c r="R11" s="590"/>
      <c r="S11" s="590"/>
      <c r="T11" s="591"/>
    </row>
    <row r="12" spans="1:20" ht="14.1" customHeight="1">
      <c r="A12" s="551"/>
      <c r="B12" s="552"/>
      <c r="C12" s="552"/>
      <c r="D12" s="552"/>
      <c r="E12" s="552"/>
      <c r="F12" s="552"/>
      <c r="G12" s="553"/>
      <c r="H12" s="551"/>
      <c r="I12" s="552"/>
      <c r="J12" s="552"/>
      <c r="K12" s="552"/>
      <c r="L12" s="552"/>
      <c r="M12" s="553"/>
      <c r="N12" s="572"/>
      <c r="O12" s="573"/>
      <c r="P12" s="573"/>
      <c r="Q12" s="573"/>
      <c r="R12" s="573"/>
      <c r="S12" s="573"/>
      <c r="T12" s="574"/>
    </row>
    <row r="13" spans="1:20" ht="14.1" customHeight="1">
      <c r="A13" s="551"/>
      <c r="B13" s="552"/>
      <c r="C13" s="552"/>
      <c r="D13" s="552"/>
      <c r="E13" s="552"/>
      <c r="F13" s="552"/>
      <c r="G13" s="553"/>
      <c r="H13" s="551"/>
      <c r="I13" s="552"/>
      <c r="J13" s="552"/>
      <c r="K13" s="552"/>
      <c r="L13" s="552"/>
      <c r="M13" s="553"/>
      <c r="N13" s="572"/>
      <c r="O13" s="573"/>
      <c r="P13" s="573"/>
      <c r="Q13" s="573"/>
      <c r="R13" s="573"/>
      <c r="S13" s="573"/>
      <c r="T13" s="574"/>
    </row>
    <row r="14" spans="1:20" ht="14.1" customHeight="1" thickBot="1">
      <c r="A14" s="554"/>
      <c r="B14" s="555"/>
      <c r="C14" s="555"/>
      <c r="D14" s="555"/>
      <c r="E14" s="555"/>
      <c r="F14" s="555"/>
      <c r="G14" s="556"/>
      <c r="H14" s="554"/>
      <c r="I14" s="555"/>
      <c r="J14" s="555"/>
      <c r="K14" s="555"/>
      <c r="L14" s="555"/>
      <c r="M14" s="556"/>
      <c r="N14" s="587"/>
      <c r="O14" s="588"/>
      <c r="P14" s="588"/>
      <c r="Q14" s="588"/>
      <c r="R14" s="588"/>
      <c r="S14" s="588"/>
      <c r="T14" s="589"/>
    </row>
    <row r="15" spans="1:20" ht="14.1" customHeight="1">
      <c r="A15" s="543" t="s">
        <v>307</v>
      </c>
      <c r="B15" s="544"/>
      <c r="C15" s="544"/>
      <c r="D15" s="544"/>
      <c r="E15" s="544"/>
      <c r="F15" s="544"/>
      <c r="G15" s="545"/>
      <c r="H15" s="543" t="s">
        <v>308</v>
      </c>
      <c r="I15" s="544"/>
      <c r="J15" s="544"/>
      <c r="K15" s="544"/>
      <c r="L15" s="544"/>
      <c r="M15" s="545"/>
      <c r="N15" s="120" t="s">
        <v>309</v>
      </c>
      <c r="O15" s="121"/>
      <c r="P15" s="121"/>
      <c r="Q15" s="557"/>
      <c r="R15" s="557"/>
      <c r="S15" s="557"/>
      <c r="T15" s="558"/>
    </row>
    <row r="16" spans="1:20" ht="12.75" customHeight="1">
      <c r="A16" s="551" t="s">
        <v>248</v>
      </c>
      <c r="B16" s="552"/>
      <c r="C16" s="552"/>
      <c r="D16" s="552"/>
      <c r="E16" s="552"/>
      <c r="F16" s="552"/>
      <c r="G16" s="553"/>
      <c r="H16" s="130"/>
      <c r="I16" s="131"/>
      <c r="J16" s="93"/>
      <c r="K16" s="93"/>
      <c r="L16" s="131"/>
      <c r="M16" s="132"/>
      <c r="N16" s="551" t="s">
        <v>56</v>
      </c>
      <c r="O16" s="552"/>
      <c r="P16" s="552"/>
      <c r="Q16" s="552"/>
      <c r="R16" s="552"/>
      <c r="S16" s="552"/>
      <c r="T16" s="553"/>
    </row>
    <row r="17" spans="1:20">
      <c r="A17" s="551"/>
      <c r="B17" s="552"/>
      <c r="C17" s="552"/>
      <c r="D17" s="552"/>
      <c r="E17" s="552"/>
      <c r="F17" s="552"/>
      <c r="G17" s="553"/>
      <c r="H17" s="130"/>
      <c r="I17" s="133"/>
      <c r="J17" s="134"/>
      <c r="K17" s="134"/>
      <c r="L17" s="134"/>
      <c r="M17" s="132"/>
      <c r="N17" s="551"/>
      <c r="O17" s="552"/>
      <c r="P17" s="552"/>
      <c r="Q17" s="552"/>
      <c r="R17" s="552"/>
      <c r="S17" s="552"/>
      <c r="T17" s="553"/>
    </row>
    <row r="18" spans="1:20">
      <c r="A18" s="551"/>
      <c r="B18" s="552"/>
      <c r="C18" s="552"/>
      <c r="D18" s="552"/>
      <c r="E18" s="552"/>
      <c r="F18" s="552"/>
      <c r="G18" s="553"/>
      <c r="H18" s="130"/>
      <c r="I18" s="135"/>
      <c r="J18" s="135"/>
      <c r="K18" s="135"/>
      <c r="L18" s="136"/>
      <c r="M18" s="132"/>
      <c r="N18" s="551"/>
      <c r="O18" s="552"/>
      <c r="P18" s="552"/>
      <c r="Q18" s="552"/>
      <c r="R18" s="552"/>
      <c r="S18" s="552"/>
      <c r="T18" s="553"/>
    </row>
    <row r="19" spans="1:20">
      <c r="A19" s="551"/>
      <c r="B19" s="552"/>
      <c r="C19" s="552"/>
      <c r="D19" s="552"/>
      <c r="E19" s="552"/>
      <c r="F19" s="552"/>
      <c r="G19" s="553"/>
      <c r="H19" s="130"/>
      <c r="I19" s="133"/>
      <c r="J19" s="134"/>
      <c r="K19" s="134"/>
      <c r="L19" s="134"/>
      <c r="M19" s="132"/>
      <c r="N19" s="551"/>
      <c r="O19" s="552"/>
      <c r="P19" s="552"/>
      <c r="Q19" s="552"/>
      <c r="R19" s="552"/>
      <c r="S19" s="552"/>
      <c r="T19" s="553"/>
    </row>
    <row r="20" spans="1:20">
      <c r="A20" s="551"/>
      <c r="B20" s="552"/>
      <c r="C20" s="552"/>
      <c r="D20" s="552"/>
      <c r="E20" s="552"/>
      <c r="F20" s="552"/>
      <c r="G20" s="553"/>
      <c r="H20" s="130"/>
      <c r="I20" s="133"/>
      <c r="J20" s="134"/>
      <c r="K20" s="134"/>
      <c r="L20" s="134"/>
      <c r="M20" s="132"/>
      <c r="N20" s="551"/>
      <c r="O20" s="552"/>
      <c r="P20" s="552"/>
      <c r="Q20" s="552"/>
      <c r="R20" s="552"/>
      <c r="S20" s="552"/>
      <c r="T20" s="553"/>
    </row>
    <row r="21" spans="1:20">
      <c r="A21" s="551"/>
      <c r="B21" s="552"/>
      <c r="C21" s="552"/>
      <c r="D21" s="552"/>
      <c r="E21" s="552"/>
      <c r="F21" s="552"/>
      <c r="G21" s="553"/>
      <c r="H21" s="130"/>
      <c r="I21" s="133"/>
      <c r="J21" s="134"/>
      <c r="K21" s="134"/>
      <c r="L21" s="134"/>
      <c r="M21" s="132"/>
      <c r="N21" s="551"/>
      <c r="O21" s="552"/>
      <c r="P21" s="552"/>
      <c r="Q21" s="552"/>
      <c r="R21" s="552"/>
      <c r="S21" s="552"/>
      <c r="T21" s="553"/>
    </row>
    <row r="22" spans="1:20">
      <c r="A22" s="551"/>
      <c r="B22" s="552"/>
      <c r="C22" s="552"/>
      <c r="D22" s="552"/>
      <c r="E22" s="552"/>
      <c r="F22" s="552"/>
      <c r="G22" s="553"/>
      <c r="H22" s="130"/>
      <c r="I22" s="136"/>
      <c r="J22" s="93"/>
      <c r="K22" s="93"/>
      <c r="L22" s="136"/>
      <c r="M22" s="132"/>
      <c r="N22" s="551"/>
      <c r="O22" s="552"/>
      <c r="P22" s="552"/>
      <c r="Q22" s="552"/>
      <c r="R22" s="552"/>
      <c r="S22" s="552"/>
      <c r="T22" s="553"/>
    </row>
    <row r="23" spans="1:20">
      <c r="A23" s="551"/>
      <c r="B23" s="552"/>
      <c r="C23" s="552"/>
      <c r="D23" s="552"/>
      <c r="E23" s="552"/>
      <c r="F23" s="552"/>
      <c r="G23" s="553"/>
      <c r="H23" s="130"/>
      <c r="I23" s="133"/>
      <c r="J23" s="134"/>
      <c r="K23" s="134"/>
      <c r="L23" s="134"/>
      <c r="M23" s="132"/>
      <c r="N23" s="551"/>
      <c r="O23" s="552"/>
      <c r="P23" s="552"/>
      <c r="Q23" s="552"/>
      <c r="R23" s="552"/>
      <c r="S23" s="552"/>
      <c r="T23" s="553"/>
    </row>
    <row r="24" spans="1:20">
      <c r="A24" s="551"/>
      <c r="B24" s="552"/>
      <c r="C24" s="552"/>
      <c r="D24" s="552"/>
      <c r="E24" s="552"/>
      <c r="F24" s="552"/>
      <c r="G24" s="553"/>
      <c r="H24" s="575"/>
      <c r="I24" s="576"/>
      <c r="J24" s="576"/>
      <c r="K24" s="576"/>
      <c r="L24" s="576"/>
      <c r="M24" s="577"/>
      <c r="N24" s="551"/>
      <c r="O24" s="552"/>
      <c r="P24" s="552"/>
      <c r="Q24" s="552"/>
      <c r="R24" s="552"/>
      <c r="S24" s="552"/>
      <c r="T24" s="553"/>
    </row>
    <row r="25" spans="1:20">
      <c r="A25" s="551"/>
      <c r="B25" s="552"/>
      <c r="C25" s="552"/>
      <c r="D25" s="552"/>
      <c r="E25" s="552"/>
      <c r="F25" s="552"/>
      <c r="G25" s="553"/>
      <c r="H25" s="578"/>
      <c r="I25" s="579"/>
      <c r="J25" s="579"/>
      <c r="K25" s="579"/>
      <c r="L25" s="579"/>
      <c r="M25" s="580"/>
      <c r="N25" s="551"/>
      <c r="O25" s="552"/>
      <c r="P25" s="552"/>
      <c r="Q25" s="552"/>
      <c r="R25" s="552"/>
      <c r="S25" s="552"/>
      <c r="T25" s="553"/>
    </row>
    <row r="26" spans="1:20">
      <c r="A26" s="551"/>
      <c r="B26" s="552"/>
      <c r="C26" s="552"/>
      <c r="D26" s="552"/>
      <c r="E26" s="552"/>
      <c r="F26" s="552"/>
      <c r="G26" s="553"/>
      <c r="H26" s="578"/>
      <c r="I26" s="579"/>
      <c r="J26" s="579"/>
      <c r="K26" s="579"/>
      <c r="L26" s="579"/>
      <c r="M26" s="580"/>
      <c r="N26" s="551"/>
      <c r="O26" s="552"/>
      <c r="P26" s="552"/>
      <c r="Q26" s="552"/>
      <c r="R26" s="552"/>
      <c r="S26" s="552"/>
      <c r="T26" s="553"/>
    </row>
    <row r="27" spans="1:20" ht="13.5" thickBot="1">
      <c r="A27" s="554"/>
      <c r="B27" s="555"/>
      <c r="C27" s="555"/>
      <c r="D27" s="555"/>
      <c r="E27" s="555"/>
      <c r="F27" s="555"/>
      <c r="G27" s="556"/>
      <c r="H27" s="581"/>
      <c r="I27" s="582"/>
      <c r="J27" s="582"/>
      <c r="K27" s="582"/>
      <c r="L27" s="582"/>
      <c r="M27" s="583"/>
      <c r="N27" s="554"/>
      <c r="O27" s="555"/>
      <c r="P27" s="555"/>
      <c r="Q27" s="555"/>
      <c r="R27" s="555"/>
      <c r="S27" s="555"/>
      <c r="T27" s="556"/>
    </row>
    <row r="28" spans="1:20" ht="15">
      <c r="A28" s="543" t="s">
        <v>310</v>
      </c>
      <c r="B28" s="557"/>
      <c r="C28" s="557"/>
      <c r="D28" s="557"/>
      <c r="E28" s="557"/>
      <c r="F28" s="557"/>
      <c r="G28" s="558"/>
      <c r="H28" s="119" t="s">
        <v>311</v>
      </c>
      <c r="I28" s="121"/>
      <c r="J28" s="121"/>
      <c r="K28" s="121"/>
      <c r="L28" s="121"/>
      <c r="M28" s="122"/>
      <c r="N28" s="543" t="s">
        <v>312</v>
      </c>
      <c r="O28" s="548"/>
      <c r="P28" s="548"/>
      <c r="Q28" s="548"/>
      <c r="R28" s="548"/>
      <c r="S28" s="548"/>
      <c r="T28" s="549"/>
    </row>
    <row r="29" spans="1:20" ht="15" customHeight="1">
      <c r="A29" s="551" t="s">
        <v>249</v>
      </c>
      <c r="B29" s="552"/>
      <c r="C29" s="552"/>
      <c r="D29" s="552"/>
      <c r="E29" s="552"/>
      <c r="F29" s="552"/>
      <c r="G29" s="553"/>
      <c r="H29" s="551"/>
      <c r="I29" s="552"/>
      <c r="J29" s="552"/>
      <c r="K29" s="553"/>
      <c r="L29" s="141"/>
      <c r="M29" s="138"/>
      <c r="N29" s="551" t="s">
        <v>146</v>
      </c>
      <c r="O29" s="552"/>
      <c r="P29" s="552"/>
      <c r="Q29" s="552"/>
      <c r="R29" s="552"/>
      <c r="S29" s="552"/>
      <c r="T29" s="553"/>
    </row>
    <row r="30" spans="1:20">
      <c r="A30" s="551"/>
      <c r="B30" s="552"/>
      <c r="C30" s="552"/>
      <c r="D30" s="552"/>
      <c r="E30" s="552"/>
      <c r="F30" s="552"/>
      <c r="G30" s="553"/>
      <c r="H30" s="551"/>
      <c r="I30" s="552"/>
      <c r="J30" s="552"/>
      <c r="K30" s="553"/>
      <c r="L30" s="142"/>
      <c r="M30" s="132"/>
      <c r="N30" s="551"/>
      <c r="O30" s="552"/>
      <c r="P30" s="552"/>
      <c r="Q30" s="552"/>
      <c r="R30" s="552"/>
      <c r="S30" s="552"/>
      <c r="T30" s="553"/>
    </row>
    <row r="31" spans="1:20">
      <c r="A31" s="551"/>
      <c r="B31" s="552"/>
      <c r="C31" s="552"/>
      <c r="D31" s="552"/>
      <c r="E31" s="552"/>
      <c r="F31" s="552"/>
      <c r="G31" s="553"/>
      <c r="H31" s="551"/>
      <c r="I31" s="552"/>
      <c r="J31" s="552"/>
      <c r="K31" s="553"/>
      <c r="L31" s="95"/>
      <c r="M31" s="132"/>
      <c r="N31" s="551"/>
      <c r="O31" s="552"/>
      <c r="P31" s="552"/>
      <c r="Q31" s="552"/>
      <c r="R31" s="552"/>
      <c r="S31" s="552"/>
      <c r="T31" s="553"/>
    </row>
    <row r="32" spans="1:20">
      <c r="A32" s="551"/>
      <c r="B32" s="552"/>
      <c r="C32" s="552"/>
      <c r="D32" s="552"/>
      <c r="E32" s="552"/>
      <c r="F32" s="552"/>
      <c r="G32" s="553"/>
      <c r="H32" s="551"/>
      <c r="I32" s="552"/>
      <c r="J32" s="552"/>
      <c r="K32" s="553"/>
      <c r="L32" s="142"/>
      <c r="M32" s="132"/>
      <c r="N32" s="551"/>
      <c r="O32" s="552"/>
      <c r="P32" s="552"/>
      <c r="Q32" s="552"/>
      <c r="R32" s="552"/>
      <c r="S32" s="552"/>
      <c r="T32" s="553"/>
    </row>
    <row r="33" spans="1:20">
      <c r="A33" s="551"/>
      <c r="B33" s="552"/>
      <c r="C33" s="552"/>
      <c r="D33" s="552"/>
      <c r="E33" s="552"/>
      <c r="F33" s="552"/>
      <c r="G33" s="553"/>
      <c r="H33" s="551"/>
      <c r="I33" s="552"/>
      <c r="J33" s="552"/>
      <c r="K33" s="553"/>
      <c r="L33" s="142"/>
      <c r="M33" s="132"/>
      <c r="N33" s="551"/>
      <c r="O33" s="552"/>
      <c r="P33" s="552"/>
      <c r="Q33" s="552"/>
      <c r="R33" s="552"/>
      <c r="S33" s="552"/>
      <c r="T33" s="553"/>
    </row>
    <row r="34" spans="1:20">
      <c r="A34" s="551"/>
      <c r="B34" s="552"/>
      <c r="C34" s="552"/>
      <c r="D34" s="552"/>
      <c r="E34" s="552"/>
      <c r="F34" s="552"/>
      <c r="G34" s="553"/>
      <c r="H34" s="551"/>
      <c r="I34" s="552"/>
      <c r="J34" s="552"/>
      <c r="K34" s="553"/>
      <c r="L34" s="142"/>
      <c r="M34" s="132"/>
      <c r="N34" s="551"/>
      <c r="O34" s="552"/>
      <c r="P34" s="552"/>
      <c r="Q34" s="552"/>
      <c r="R34" s="552"/>
      <c r="S34" s="552"/>
      <c r="T34" s="553"/>
    </row>
    <row r="35" spans="1:20">
      <c r="A35" s="551"/>
      <c r="B35" s="552"/>
      <c r="C35" s="552"/>
      <c r="D35" s="552"/>
      <c r="E35" s="552"/>
      <c r="F35" s="552"/>
      <c r="G35" s="553"/>
      <c r="H35" s="551"/>
      <c r="I35" s="552"/>
      <c r="J35" s="552"/>
      <c r="K35" s="553"/>
      <c r="L35" s="142"/>
      <c r="M35" s="132"/>
      <c r="N35" s="551"/>
      <c r="O35" s="552"/>
      <c r="P35" s="552"/>
      <c r="Q35" s="552"/>
      <c r="R35" s="552"/>
      <c r="S35" s="552"/>
      <c r="T35" s="553"/>
    </row>
    <row r="36" spans="1:20">
      <c r="A36" s="551"/>
      <c r="B36" s="552"/>
      <c r="C36" s="552"/>
      <c r="D36" s="552"/>
      <c r="E36" s="552"/>
      <c r="F36" s="552"/>
      <c r="G36" s="553"/>
      <c r="H36" s="551"/>
      <c r="I36" s="552"/>
      <c r="J36" s="552"/>
      <c r="K36" s="553"/>
      <c r="L36" s="143"/>
      <c r="M36" s="144"/>
      <c r="N36" s="145" t="s">
        <v>313</v>
      </c>
      <c r="O36" s="136"/>
      <c r="P36" s="136"/>
      <c r="Q36" s="136"/>
      <c r="R36" s="136"/>
      <c r="S36" s="136"/>
      <c r="T36" s="146"/>
    </row>
    <row r="37" spans="1:20">
      <c r="A37" s="551"/>
      <c r="B37" s="552"/>
      <c r="C37" s="552"/>
      <c r="D37" s="552"/>
      <c r="E37" s="552"/>
      <c r="F37" s="552"/>
      <c r="G37" s="553"/>
      <c r="H37" s="551"/>
      <c r="I37" s="552"/>
      <c r="J37" s="552"/>
      <c r="K37" s="553"/>
      <c r="L37" s="143"/>
      <c r="M37" s="144"/>
      <c r="N37" s="137" t="s">
        <v>364</v>
      </c>
      <c r="O37" s="93"/>
      <c r="P37" s="93"/>
      <c r="Q37" s="93"/>
      <c r="R37" s="93"/>
      <c r="S37" s="93"/>
      <c r="T37" s="138"/>
    </row>
    <row r="38" spans="1:20" ht="15">
      <c r="A38" s="551"/>
      <c r="B38" s="552"/>
      <c r="C38" s="552"/>
      <c r="D38" s="552"/>
      <c r="E38" s="552"/>
      <c r="F38" s="552"/>
      <c r="G38" s="553"/>
      <c r="H38" s="551"/>
      <c r="I38" s="552"/>
      <c r="J38" s="552"/>
      <c r="K38" s="553"/>
      <c r="L38" s="142"/>
      <c r="M38" s="132"/>
      <c r="N38" s="584" t="s">
        <v>314</v>
      </c>
      <c r="O38" s="585"/>
      <c r="P38" s="585"/>
      <c r="Q38" s="585"/>
      <c r="R38" s="585"/>
      <c r="S38" s="585"/>
      <c r="T38" s="586"/>
    </row>
    <row r="39" spans="1:20">
      <c r="A39" s="551"/>
      <c r="B39" s="552"/>
      <c r="C39" s="552"/>
      <c r="D39" s="552"/>
      <c r="E39" s="552"/>
      <c r="F39" s="552"/>
      <c r="G39" s="553"/>
      <c r="H39" s="551"/>
      <c r="I39" s="552"/>
      <c r="J39" s="552"/>
      <c r="K39" s="553"/>
      <c r="L39" s="142"/>
      <c r="M39" s="132"/>
      <c r="N39" s="551" t="s">
        <v>57</v>
      </c>
      <c r="O39" s="552"/>
      <c r="P39" s="552"/>
      <c r="Q39" s="552"/>
      <c r="R39" s="552"/>
      <c r="S39" s="552"/>
      <c r="T39" s="553"/>
    </row>
    <row r="40" spans="1:20" ht="13.5" thickBot="1">
      <c r="A40" s="554"/>
      <c r="B40" s="555"/>
      <c r="C40" s="555"/>
      <c r="D40" s="555"/>
      <c r="E40" s="555"/>
      <c r="F40" s="555"/>
      <c r="G40" s="556"/>
      <c r="H40" s="554"/>
      <c r="I40" s="555"/>
      <c r="J40" s="555"/>
      <c r="K40" s="556"/>
      <c r="L40" s="148"/>
      <c r="M40" s="140"/>
      <c r="N40" s="554"/>
      <c r="O40" s="555"/>
      <c r="P40" s="555"/>
      <c r="Q40" s="555"/>
      <c r="R40" s="555"/>
      <c r="S40" s="555"/>
      <c r="T40" s="556"/>
    </row>
  </sheetData>
  <mergeCells count="37">
    <mergeCell ref="N13:T13"/>
    <mergeCell ref="N14:T14"/>
    <mergeCell ref="Q11:T11"/>
    <mergeCell ref="S6:T6"/>
    <mergeCell ref="S7:T7"/>
    <mergeCell ref="S8:T8"/>
    <mergeCell ref="S9:T9"/>
    <mergeCell ref="A28:G28"/>
    <mergeCell ref="N28:T28"/>
    <mergeCell ref="A29:G40"/>
    <mergeCell ref="H29:K40"/>
    <mergeCell ref="N29:T35"/>
    <mergeCell ref="N38:T38"/>
    <mergeCell ref="N39:T40"/>
    <mergeCell ref="A16:G27"/>
    <mergeCell ref="N16:T27"/>
    <mergeCell ref="H24:M24"/>
    <mergeCell ref="H25:M25"/>
    <mergeCell ref="H26:M26"/>
    <mergeCell ref="H27:M27"/>
    <mergeCell ref="Q15:T15"/>
    <mergeCell ref="N5:R5"/>
    <mergeCell ref="N6:R6"/>
    <mergeCell ref="N7:R7"/>
    <mergeCell ref="N8:R8"/>
    <mergeCell ref="N9:R9"/>
    <mergeCell ref="N10:R10"/>
    <mergeCell ref="S5:T5"/>
    <mergeCell ref="S10:T10"/>
    <mergeCell ref="N12:T12"/>
    <mergeCell ref="A15:G15"/>
    <mergeCell ref="H15:M15"/>
    <mergeCell ref="H1:M1"/>
    <mergeCell ref="A3:G3"/>
    <mergeCell ref="H3:M3"/>
    <mergeCell ref="A4:G14"/>
    <mergeCell ref="H4:M14"/>
  </mergeCells>
  <phoneticPr fontId="6" type="noConversion"/>
  <pageMargins left="0.56000000000000005" right="0.35" top="0.52" bottom="0.37" header="0.36" footer="0.3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3" r:id="rId4" name="Check Box 5">
              <controlPr defaultSize="0" autoFill="0" autoLine="0" autoPict="0">
                <anchor moveWithCells="1">
                  <from>
                    <xdr:col>18</xdr:col>
                    <xdr:colOff>219075</xdr:colOff>
                    <xdr:row>34</xdr:row>
                    <xdr:rowOff>133350</xdr:rowOff>
                  </from>
                  <to>
                    <xdr:col>19</xdr:col>
                    <xdr:colOff>171450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5" name="Check Box 6">
              <controlPr defaultSize="0" autoFill="0" autoLine="0" autoPict="0">
                <anchor moveWithCells="1">
                  <from>
                    <xdr:col>18</xdr:col>
                    <xdr:colOff>219075</xdr:colOff>
                    <xdr:row>35</xdr:row>
                    <xdr:rowOff>133350</xdr:rowOff>
                  </from>
                  <to>
                    <xdr:col>19</xdr:col>
                    <xdr:colOff>171450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/>
  </sheetViews>
  <sheetFormatPr baseColWidth="10" defaultColWidth="10" defaultRowHeight="12.75"/>
  <cols>
    <col min="1" max="1" width="11.125" style="150" customWidth="1"/>
    <col min="2" max="2" width="2" style="150" customWidth="1"/>
    <col min="3" max="3" width="7.75" style="150" customWidth="1"/>
    <col min="4" max="4" width="3.875" style="150" customWidth="1"/>
    <col min="5" max="5" width="4.5" style="150" customWidth="1"/>
    <col min="6" max="6" width="8" style="150" customWidth="1"/>
    <col min="7" max="7" width="7.625" style="150" customWidth="1"/>
    <col min="8" max="8" width="9.375" style="150" customWidth="1"/>
    <col min="9" max="9" width="3.75" style="150" customWidth="1"/>
    <col min="10" max="11" width="1.5" style="150" customWidth="1"/>
    <col min="12" max="12" width="7.625" style="150" customWidth="1"/>
    <col min="13" max="13" width="4.125" style="150" customWidth="1"/>
    <col min="14" max="14" width="5.875" style="150" customWidth="1"/>
    <col min="15" max="15" width="9.375" style="150" customWidth="1"/>
    <col min="16" max="16" width="4.125" style="150" customWidth="1"/>
    <col min="17" max="17" width="5.25" style="150" customWidth="1"/>
    <col min="18" max="19" width="7.625" style="150" customWidth="1"/>
    <col min="20" max="20" width="9.375" style="150" customWidth="1"/>
    <col min="21" max="16384" width="10" style="150"/>
  </cols>
  <sheetData>
    <row r="1" spans="1:20" ht="15" customHeight="1" thickBot="1">
      <c r="A1" s="203" t="s">
        <v>315</v>
      </c>
      <c r="C1" s="149"/>
      <c r="D1" s="149"/>
      <c r="E1" s="139"/>
      <c r="F1" s="139"/>
      <c r="G1" s="139"/>
      <c r="H1" s="139"/>
      <c r="I1" s="139"/>
      <c r="J1" s="139"/>
      <c r="K1" s="139"/>
      <c r="L1" s="151" t="s">
        <v>316</v>
      </c>
      <c r="M1" s="139"/>
      <c r="N1" s="139"/>
      <c r="O1" s="139"/>
      <c r="P1" s="139"/>
      <c r="Q1" s="139"/>
      <c r="R1" s="139"/>
      <c r="S1" s="139"/>
      <c r="T1" s="152"/>
    </row>
    <row r="2" spans="1:20" ht="20.100000000000001" customHeight="1" thickBot="1">
      <c r="A2" s="238" t="s">
        <v>317</v>
      </c>
      <c r="B2" s="81" t="str">
        <f>Form1!B2</f>
        <v>Wilerwald, Erstfeld</v>
      </c>
      <c r="C2" s="81"/>
      <c r="D2" s="81"/>
      <c r="E2" s="81"/>
      <c r="F2" s="81"/>
      <c r="G2" s="153"/>
      <c r="H2" s="154" t="s">
        <v>299</v>
      </c>
      <c r="I2" s="113">
        <f>Form1!I2</f>
        <v>21</v>
      </c>
      <c r="J2" s="115"/>
      <c r="K2" s="603" t="s">
        <v>318</v>
      </c>
      <c r="L2" s="604"/>
      <c r="M2" s="155">
        <f>Form1!M2</f>
        <v>0.58799999999999997</v>
      </c>
      <c r="N2" s="114" t="s">
        <v>481</v>
      </c>
      <c r="O2" s="156">
        <f>Form1!Q2</f>
        <v>39945</v>
      </c>
      <c r="P2" s="157" t="s">
        <v>285</v>
      </c>
      <c r="Q2" s="81"/>
      <c r="R2" s="115" t="str">
        <f>Form1!U2</f>
        <v>Walker P./Kläger P.</v>
      </c>
      <c r="S2" s="81"/>
      <c r="T2" s="118"/>
    </row>
    <row r="3" spans="1:20" ht="24.95" customHeight="1" thickBot="1">
      <c r="A3" s="158" t="s">
        <v>319</v>
      </c>
      <c r="B3" s="159"/>
      <c r="C3" s="159"/>
      <c r="D3" s="159"/>
      <c r="E3" s="159"/>
      <c r="F3" s="159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8"/>
    </row>
    <row r="4" spans="1:20" ht="15" customHeight="1" thickBot="1">
      <c r="A4" s="161" t="s">
        <v>320</v>
      </c>
      <c r="B4" s="162"/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9"/>
      <c r="Q4" s="163" t="s">
        <v>321</v>
      </c>
      <c r="R4" s="164" t="s">
        <v>322</v>
      </c>
      <c r="S4" s="163" t="s">
        <v>323</v>
      </c>
      <c r="T4" s="165" t="s">
        <v>324</v>
      </c>
    </row>
    <row r="5" spans="1:20" ht="15" customHeight="1">
      <c r="A5" s="600" t="s">
        <v>257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2"/>
      <c r="Q5" s="166"/>
      <c r="R5" s="167"/>
      <c r="S5" s="168"/>
      <c r="T5" s="239">
        <f t="shared" ref="T5:T11" si="0">PRODUCT(R5:S5)</f>
        <v>0</v>
      </c>
    </row>
    <row r="6" spans="1:20" ht="15" customHeight="1">
      <c r="A6" s="594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6"/>
      <c r="Q6" s="169"/>
      <c r="R6" s="170"/>
      <c r="S6" s="170"/>
      <c r="T6" s="171">
        <f t="shared" si="0"/>
        <v>0</v>
      </c>
    </row>
    <row r="7" spans="1:20" ht="15" customHeight="1">
      <c r="A7" s="594"/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6"/>
      <c r="Q7" s="169"/>
      <c r="R7" s="170"/>
      <c r="S7" s="170"/>
      <c r="T7" s="171">
        <f t="shared" si="0"/>
        <v>0</v>
      </c>
    </row>
    <row r="8" spans="1:20" ht="15" customHeight="1">
      <c r="A8" s="594"/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  <c r="M8" s="595"/>
      <c r="N8" s="595"/>
      <c r="O8" s="595"/>
      <c r="P8" s="596"/>
      <c r="Q8" s="169"/>
      <c r="R8" s="170"/>
      <c r="S8" s="170"/>
      <c r="T8" s="171">
        <f t="shared" si="0"/>
        <v>0</v>
      </c>
    </row>
    <row r="9" spans="1:20" ht="15" customHeight="1">
      <c r="A9" s="594"/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595"/>
      <c r="N9" s="595"/>
      <c r="O9" s="595"/>
      <c r="P9" s="596"/>
      <c r="Q9" s="169"/>
      <c r="R9" s="170"/>
      <c r="S9" s="170"/>
      <c r="T9" s="171">
        <f t="shared" si="0"/>
        <v>0</v>
      </c>
    </row>
    <row r="10" spans="1:20" ht="15" customHeight="1">
      <c r="A10" s="594"/>
      <c r="B10" s="595"/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6"/>
      <c r="Q10" s="169"/>
      <c r="R10" s="170"/>
      <c r="S10" s="170"/>
      <c r="T10" s="171">
        <f t="shared" si="0"/>
        <v>0</v>
      </c>
    </row>
    <row r="11" spans="1:20" ht="15" customHeight="1" thickBot="1">
      <c r="A11" s="605"/>
      <c r="B11" s="606"/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7"/>
      <c r="Q11" s="172"/>
      <c r="R11" s="173"/>
      <c r="S11" s="173"/>
      <c r="T11" s="174">
        <f t="shared" si="0"/>
        <v>0</v>
      </c>
    </row>
    <row r="12" spans="1:20" ht="15" customHeight="1" thickBot="1">
      <c r="A12" s="608" t="s">
        <v>325</v>
      </c>
      <c r="B12" s="609"/>
      <c r="C12" s="609"/>
      <c r="D12" s="609"/>
      <c r="E12" s="609"/>
      <c r="F12" s="609"/>
      <c r="G12" s="609"/>
      <c r="H12" s="609"/>
      <c r="I12" s="609"/>
      <c r="J12" s="609"/>
      <c r="K12" s="609"/>
      <c r="L12" s="609"/>
      <c r="M12" s="609"/>
      <c r="N12" s="609"/>
      <c r="O12" s="609"/>
      <c r="P12" s="609"/>
      <c r="Q12" s="175"/>
      <c r="R12" s="176"/>
      <c r="S12" s="177"/>
      <c r="T12" s="178">
        <f>SUM(T5:T11)</f>
        <v>0</v>
      </c>
    </row>
    <row r="13" spans="1:20" ht="24.95" customHeight="1" thickBot="1">
      <c r="A13" s="120" t="s">
        <v>326</v>
      </c>
      <c r="B13" s="179"/>
      <c r="C13" s="179"/>
      <c r="D13" s="179"/>
      <c r="E13" s="179"/>
      <c r="F13" s="179"/>
      <c r="G13" s="121"/>
      <c r="H13" s="180"/>
      <c r="I13" s="180"/>
      <c r="J13" s="180"/>
      <c r="K13" s="121"/>
      <c r="L13" s="158" t="s">
        <v>327</v>
      </c>
      <c r="M13" s="160"/>
      <c r="N13" s="160"/>
      <c r="O13" s="160"/>
      <c r="P13" s="160"/>
      <c r="Q13" s="181"/>
      <c r="R13" s="181"/>
      <c r="S13" s="181"/>
      <c r="T13" s="182"/>
    </row>
    <row r="14" spans="1:20" ht="15" customHeight="1" thickBot="1">
      <c r="A14" s="147"/>
      <c r="B14" s="183"/>
      <c r="C14" s="184"/>
      <c r="D14" s="185" t="s">
        <v>328</v>
      </c>
      <c r="E14" s="610" t="s">
        <v>329</v>
      </c>
      <c r="F14" s="611"/>
      <c r="G14" s="611"/>
      <c r="H14" s="611"/>
      <c r="I14" s="611"/>
      <c r="J14" s="611"/>
      <c r="K14" s="612"/>
      <c r="L14" s="613" t="s">
        <v>330</v>
      </c>
      <c r="M14" s="614"/>
      <c r="N14" s="615"/>
      <c r="O14" s="186" t="s">
        <v>331</v>
      </c>
      <c r="P14" s="158" t="s">
        <v>332</v>
      </c>
      <c r="Q14" s="159"/>
      <c r="R14" s="158" t="s">
        <v>333</v>
      </c>
      <c r="S14" s="613" t="s">
        <v>334</v>
      </c>
      <c r="T14" s="615"/>
    </row>
    <row r="15" spans="1:20" ht="15" customHeight="1">
      <c r="A15" s="187" t="s">
        <v>335</v>
      </c>
      <c r="B15" s="188"/>
      <c r="C15" s="188"/>
      <c r="D15" s="189">
        <v>100</v>
      </c>
      <c r="E15" s="616" t="s">
        <v>58</v>
      </c>
      <c r="F15" s="617"/>
      <c r="G15" s="617"/>
      <c r="H15" s="617"/>
      <c r="I15" s="617"/>
      <c r="J15" s="617"/>
      <c r="K15" s="618"/>
      <c r="L15" s="619" t="s">
        <v>59</v>
      </c>
      <c r="M15" s="620"/>
      <c r="N15" s="621"/>
      <c r="O15" s="240" t="s">
        <v>60</v>
      </c>
      <c r="P15" s="619" t="s">
        <v>61</v>
      </c>
      <c r="Q15" s="621"/>
      <c r="R15" s="237" t="s">
        <v>62</v>
      </c>
      <c r="S15" s="619" t="s">
        <v>427</v>
      </c>
      <c r="T15" s="621"/>
    </row>
    <row r="16" spans="1:20" ht="15" customHeight="1">
      <c r="A16" s="190" t="s">
        <v>336</v>
      </c>
      <c r="B16" s="191"/>
      <c r="C16" s="191"/>
      <c r="D16" s="192"/>
      <c r="E16" s="624"/>
      <c r="F16" s="625"/>
      <c r="G16" s="625"/>
      <c r="H16" s="625"/>
      <c r="I16" s="625"/>
      <c r="J16" s="625"/>
      <c r="K16" s="623"/>
      <c r="L16" s="622"/>
      <c r="M16" s="625"/>
      <c r="N16" s="623"/>
      <c r="O16" s="193"/>
      <c r="P16" s="622"/>
      <c r="Q16" s="623"/>
      <c r="R16" s="194"/>
      <c r="S16" s="622"/>
      <c r="T16" s="623"/>
    </row>
    <row r="17" spans="1:20" ht="15" customHeight="1">
      <c r="A17" s="190" t="s">
        <v>337</v>
      </c>
      <c r="B17" s="191"/>
      <c r="C17" s="191"/>
      <c r="D17" s="192"/>
      <c r="E17" s="624"/>
      <c r="F17" s="625"/>
      <c r="G17" s="625"/>
      <c r="H17" s="625"/>
      <c r="I17" s="625"/>
      <c r="J17" s="625"/>
      <c r="K17" s="623"/>
      <c r="L17" s="622"/>
      <c r="M17" s="625"/>
      <c r="N17" s="623"/>
      <c r="O17" s="193"/>
      <c r="P17" s="622"/>
      <c r="Q17" s="623"/>
      <c r="R17" s="194"/>
      <c r="S17" s="622"/>
      <c r="T17" s="623"/>
    </row>
    <row r="18" spans="1:20" ht="15" customHeight="1" thickBot="1">
      <c r="A18" s="195" t="s">
        <v>338</v>
      </c>
      <c r="B18" s="196"/>
      <c r="C18" s="196"/>
      <c r="D18" s="197"/>
      <c r="E18" s="635"/>
      <c r="F18" s="636"/>
      <c r="G18" s="636"/>
      <c r="H18" s="636"/>
      <c r="I18" s="636"/>
      <c r="J18" s="636"/>
      <c r="K18" s="637"/>
      <c r="L18" s="626"/>
      <c r="M18" s="638"/>
      <c r="N18" s="627"/>
      <c r="O18" s="198"/>
      <c r="P18" s="626"/>
      <c r="Q18" s="627"/>
      <c r="R18" s="199"/>
      <c r="S18" s="626"/>
      <c r="T18" s="627"/>
    </row>
    <row r="19" spans="1:20" ht="16.5" customHeight="1" thickBot="1">
      <c r="A19" s="200" t="s">
        <v>339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81"/>
      <c r="M19" s="181"/>
      <c r="N19" s="181"/>
      <c r="O19" s="160"/>
      <c r="P19" s="160"/>
      <c r="Q19" s="160"/>
      <c r="R19" s="160"/>
      <c r="S19" s="160"/>
      <c r="T19" s="182"/>
    </row>
    <row r="20" spans="1:20" ht="15" customHeight="1">
      <c r="A20" s="201" t="s">
        <v>340</v>
      </c>
      <c r="B20" s="202"/>
      <c r="C20" s="202"/>
      <c r="D20" s="202"/>
      <c r="E20" s="201" t="s">
        <v>341</v>
      </c>
      <c r="F20" s="202"/>
      <c r="G20" s="202"/>
      <c r="H20" s="202"/>
      <c r="I20" s="202"/>
      <c r="J20" s="202"/>
      <c r="K20" s="202"/>
      <c r="L20" s="203"/>
      <c r="M20" s="204"/>
      <c r="N20" s="204"/>
      <c r="O20" s="203"/>
      <c r="P20" s="205" t="s">
        <v>342</v>
      </c>
      <c r="Q20" s="203"/>
      <c r="R20" s="203"/>
      <c r="S20" s="203"/>
      <c r="T20" s="206"/>
    </row>
    <row r="21" spans="1:20" ht="14.1" customHeight="1">
      <c r="A21" s="628">
        <v>40450</v>
      </c>
      <c r="B21" s="629"/>
      <c r="C21" s="629" t="s">
        <v>264</v>
      </c>
      <c r="D21" s="630"/>
      <c r="E21" s="631" t="s">
        <v>251</v>
      </c>
      <c r="F21" s="632"/>
      <c r="G21" s="632"/>
      <c r="H21" s="632"/>
      <c r="I21" s="632"/>
      <c r="J21" s="632"/>
      <c r="K21" s="632"/>
      <c r="L21" s="632"/>
      <c r="M21" s="632"/>
      <c r="N21" s="632"/>
      <c r="O21" s="633"/>
      <c r="P21" s="634"/>
      <c r="Q21" s="629"/>
      <c r="R21" s="629"/>
      <c r="S21" s="629"/>
      <c r="T21" s="630"/>
    </row>
    <row r="22" spans="1:20" ht="14.1" customHeight="1">
      <c r="A22" s="594"/>
      <c r="B22" s="595"/>
      <c r="C22" s="595"/>
      <c r="D22" s="639"/>
      <c r="E22" s="640" t="s">
        <v>252</v>
      </c>
      <c r="F22" s="641"/>
      <c r="G22" s="641"/>
      <c r="H22" s="641"/>
      <c r="I22" s="641"/>
      <c r="J22" s="641"/>
      <c r="K22" s="641"/>
      <c r="L22" s="641"/>
      <c r="M22" s="641"/>
      <c r="N22" s="641"/>
      <c r="O22" s="641"/>
      <c r="P22" s="594"/>
      <c r="Q22" s="595"/>
      <c r="R22" s="595"/>
      <c r="S22" s="595"/>
      <c r="T22" s="639"/>
    </row>
    <row r="23" spans="1:20" ht="14.1" customHeight="1">
      <c r="A23" s="594"/>
      <c r="B23" s="595"/>
      <c r="C23" s="595"/>
      <c r="D23" s="639"/>
      <c r="E23" s="241" t="s">
        <v>253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594"/>
      <c r="Q23" s="595"/>
      <c r="R23" s="595"/>
      <c r="S23" s="595"/>
      <c r="T23" s="639"/>
    </row>
    <row r="24" spans="1:20" ht="14.1" customHeight="1">
      <c r="A24" s="594"/>
      <c r="B24" s="595"/>
      <c r="C24" s="595"/>
      <c r="D24" s="639"/>
      <c r="E24" s="241" t="s">
        <v>254</v>
      </c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594"/>
      <c r="Q24" s="595"/>
      <c r="R24" s="595"/>
      <c r="S24" s="595"/>
      <c r="T24" s="639"/>
    </row>
    <row r="25" spans="1:20" ht="14.1" customHeight="1">
      <c r="A25" s="594"/>
      <c r="B25" s="595"/>
      <c r="C25" s="595"/>
      <c r="D25" s="639"/>
      <c r="E25" s="241" t="s">
        <v>147</v>
      </c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594"/>
      <c r="Q25" s="595"/>
      <c r="R25" s="595"/>
      <c r="S25" s="595"/>
      <c r="T25" s="639"/>
    </row>
    <row r="26" spans="1:20" ht="14.1" customHeight="1">
      <c r="A26" s="594"/>
      <c r="B26" s="595"/>
      <c r="C26" s="595"/>
      <c r="D26" s="639"/>
      <c r="E26" s="642" t="s">
        <v>148</v>
      </c>
      <c r="F26" s="643"/>
      <c r="G26" s="643"/>
      <c r="H26" s="643"/>
      <c r="I26" s="643"/>
      <c r="J26" s="643"/>
      <c r="K26" s="643"/>
      <c r="L26" s="643"/>
      <c r="M26" s="643"/>
      <c r="N26" s="643"/>
      <c r="O26" s="643"/>
      <c r="P26" s="594"/>
      <c r="Q26" s="595"/>
      <c r="R26" s="595"/>
      <c r="S26" s="595"/>
      <c r="T26" s="639"/>
    </row>
    <row r="27" spans="1:20" ht="14.1" customHeight="1">
      <c r="A27" s="594"/>
      <c r="B27" s="595"/>
      <c r="C27" s="595"/>
      <c r="D27" s="639"/>
      <c r="E27" s="594"/>
      <c r="F27" s="595"/>
      <c r="G27" s="595"/>
      <c r="H27" s="595"/>
      <c r="I27" s="595"/>
      <c r="J27" s="595"/>
      <c r="K27" s="595"/>
      <c r="L27" s="595"/>
      <c r="M27" s="595"/>
      <c r="N27" s="595"/>
      <c r="O27" s="595"/>
      <c r="P27" s="594"/>
      <c r="Q27" s="595"/>
      <c r="R27" s="595"/>
      <c r="S27" s="595"/>
      <c r="T27" s="639"/>
    </row>
    <row r="28" spans="1:20" ht="14.1" customHeight="1">
      <c r="A28" s="594"/>
      <c r="B28" s="595"/>
      <c r="C28" s="595"/>
      <c r="D28" s="639"/>
      <c r="E28" s="594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4"/>
      <c r="Q28" s="595"/>
      <c r="R28" s="595"/>
      <c r="S28" s="595"/>
      <c r="T28" s="639"/>
    </row>
    <row r="29" spans="1:20" ht="14.1" customHeight="1">
      <c r="A29" s="594"/>
      <c r="B29" s="595"/>
      <c r="C29" s="595"/>
      <c r="D29" s="639"/>
      <c r="E29" s="594"/>
      <c r="F29" s="595"/>
      <c r="G29" s="595"/>
      <c r="H29" s="595"/>
      <c r="I29" s="595"/>
      <c r="J29" s="595"/>
      <c r="K29" s="595"/>
      <c r="L29" s="595"/>
      <c r="M29" s="595"/>
      <c r="N29" s="595"/>
      <c r="O29" s="595"/>
      <c r="P29" s="594"/>
      <c r="Q29" s="595"/>
      <c r="R29" s="595"/>
      <c r="S29" s="595"/>
      <c r="T29" s="639"/>
    </row>
    <row r="30" spans="1:20" ht="14.1" customHeight="1">
      <c r="A30" s="594"/>
      <c r="B30" s="595"/>
      <c r="C30" s="595"/>
      <c r="D30" s="639"/>
      <c r="E30" s="594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4"/>
      <c r="Q30" s="595"/>
      <c r="R30" s="595"/>
      <c r="S30" s="595"/>
      <c r="T30" s="639"/>
    </row>
    <row r="31" spans="1:20" ht="14.1" customHeight="1">
      <c r="A31" s="594"/>
      <c r="B31" s="595"/>
      <c r="C31" s="595"/>
      <c r="D31" s="639"/>
      <c r="E31" s="594"/>
      <c r="F31" s="595"/>
      <c r="G31" s="595"/>
      <c r="H31" s="595"/>
      <c r="I31" s="595"/>
      <c r="J31" s="595"/>
      <c r="K31" s="595"/>
      <c r="L31" s="595"/>
      <c r="M31" s="595"/>
      <c r="N31" s="595"/>
      <c r="O31" s="595"/>
      <c r="P31" s="594"/>
      <c r="Q31" s="595"/>
      <c r="R31" s="595"/>
      <c r="S31" s="595"/>
      <c r="T31" s="639"/>
    </row>
    <row r="32" spans="1:20" ht="14.1" customHeight="1">
      <c r="A32" s="594"/>
      <c r="B32" s="595"/>
      <c r="C32" s="595"/>
      <c r="D32" s="639"/>
      <c r="E32" s="594"/>
      <c r="F32" s="595"/>
      <c r="G32" s="595"/>
      <c r="H32" s="595"/>
      <c r="I32" s="595"/>
      <c r="J32" s="595"/>
      <c r="K32" s="595"/>
      <c r="L32" s="595"/>
      <c r="M32" s="595"/>
      <c r="N32" s="595"/>
      <c r="O32" s="595"/>
      <c r="P32" s="594"/>
      <c r="Q32" s="595"/>
      <c r="R32" s="595"/>
      <c r="S32" s="595"/>
      <c r="T32" s="639"/>
    </row>
    <row r="33" spans="1:20" ht="14.1" customHeight="1">
      <c r="A33" s="594"/>
      <c r="B33" s="595"/>
      <c r="C33" s="595"/>
      <c r="D33" s="639"/>
      <c r="E33" s="594"/>
      <c r="F33" s="595"/>
      <c r="G33" s="595"/>
      <c r="H33" s="595"/>
      <c r="I33" s="595"/>
      <c r="J33" s="595"/>
      <c r="K33" s="595"/>
      <c r="L33" s="595"/>
      <c r="M33" s="595"/>
      <c r="N33" s="595"/>
      <c r="O33" s="595"/>
      <c r="P33" s="594"/>
      <c r="Q33" s="595"/>
      <c r="R33" s="595"/>
      <c r="S33" s="595"/>
      <c r="T33" s="639"/>
    </row>
    <row r="34" spans="1:20" ht="14.1" customHeight="1">
      <c r="A34" s="594"/>
      <c r="B34" s="595"/>
      <c r="C34" s="595"/>
      <c r="D34" s="639"/>
      <c r="E34" s="594"/>
      <c r="F34" s="595"/>
      <c r="G34" s="595"/>
      <c r="H34" s="595"/>
      <c r="I34" s="595"/>
      <c r="J34" s="595"/>
      <c r="K34" s="595"/>
      <c r="L34" s="595"/>
      <c r="M34" s="595"/>
      <c r="N34" s="595"/>
      <c r="O34" s="595"/>
      <c r="P34" s="594"/>
      <c r="Q34" s="595"/>
      <c r="R34" s="595"/>
      <c r="S34" s="595"/>
      <c r="T34" s="639"/>
    </row>
    <row r="35" spans="1:20" ht="14.1" customHeight="1" thickBot="1">
      <c r="A35" s="605"/>
      <c r="B35" s="606"/>
      <c r="C35" s="606"/>
      <c r="D35" s="644"/>
      <c r="E35" s="605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5"/>
      <c r="Q35" s="606"/>
      <c r="R35" s="606"/>
      <c r="S35" s="606"/>
      <c r="T35" s="644"/>
    </row>
  </sheetData>
  <sheetProtection insertHyperlinks="0"/>
  <mergeCells count="87">
    <mergeCell ref="A34:B34"/>
    <mergeCell ref="C34:D34"/>
    <mergeCell ref="E34:O34"/>
    <mergeCell ref="P34:T34"/>
    <mergeCell ref="A35:B35"/>
    <mergeCell ref="C35:D35"/>
    <mergeCell ref="E35:O35"/>
    <mergeCell ref="P35:T35"/>
    <mergeCell ref="A32:B32"/>
    <mergeCell ref="C32:D32"/>
    <mergeCell ref="E32:O32"/>
    <mergeCell ref="P32:T32"/>
    <mergeCell ref="A33:B33"/>
    <mergeCell ref="C33:D33"/>
    <mergeCell ref="E33:O33"/>
    <mergeCell ref="P33:T33"/>
    <mergeCell ref="A30:B30"/>
    <mergeCell ref="C30:D30"/>
    <mergeCell ref="E30:O30"/>
    <mergeCell ref="P30:T30"/>
    <mergeCell ref="A31:B31"/>
    <mergeCell ref="C31:D31"/>
    <mergeCell ref="E31:O31"/>
    <mergeCell ref="P31:T31"/>
    <mergeCell ref="A28:B28"/>
    <mergeCell ref="C28:D28"/>
    <mergeCell ref="E28:O28"/>
    <mergeCell ref="P28:T28"/>
    <mergeCell ref="A29:B29"/>
    <mergeCell ref="C29:D29"/>
    <mergeCell ref="E29:O29"/>
    <mergeCell ref="P29:T29"/>
    <mergeCell ref="A26:B26"/>
    <mergeCell ref="C26:D26"/>
    <mergeCell ref="E26:O26"/>
    <mergeCell ref="P26:T26"/>
    <mergeCell ref="A27:B27"/>
    <mergeCell ref="C27:D27"/>
    <mergeCell ref="E27:O27"/>
    <mergeCell ref="P27:T27"/>
    <mergeCell ref="A24:B24"/>
    <mergeCell ref="C24:D24"/>
    <mergeCell ref="P24:T24"/>
    <mergeCell ref="A25:B25"/>
    <mergeCell ref="C25:D25"/>
    <mergeCell ref="P25:T25"/>
    <mergeCell ref="A22:B22"/>
    <mergeCell ref="C22:D22"/>
    <mergeCell ref="E22:O22"/>
    <mergeCell ref="P22:T22"/>
    <mergeCell ref="A23:B23"/>
    <mergeCell ref="C23:D23"/>
    <mergeCell ref="P23:T23"/>
    <mergeCell ref="L16:N16"/>
    <mergeCell ref="P16:Q16"/>
    <mergeCell ref="S18:T18"/>
    <mergeCell ref="A21:B21"/>
    <mergeCell ref="C21:D21"/>
    <mergeCell ref="E21:O21"/>
    <mergeCell ref="P21:T21"/>
    <mergeCell ref="E18:K18"/>
    <mergeCell ref="L18:N18"/>
    <mergeCell ref="P18:Q18"/>
    <mergeCell ref="E15:K15"/>
    <mergeCell ref="L15:N15"/>
    <mergeCell ref="P15:Q15"/>
    <mergeCell ref="S15:T15"/>
    <mergeCell ref="S16:T16"/>
    <mergeCell ref="E17:K17"/>
    <mergeCell ref="L17:N17"/>
    <mergeCell ref="P17:Q17"/>
    <mergeCell ref="S17:T17"/>
    <mergeCell ref="E16:K16"/>
    <mergeCell ref="A10:P10"/>
    <mergeCell ref="A11:P11"/>
    <mergeCell ref="A12:P12"/>
    <mergeCell ref="E14:K14"/>
    <mergeCell ref="L14:N14"/>
    <mergeCell ref="S14:T14"/>
    <mergeCell ref="A9:P9"/>
    <mergeCell ref="G3:T3"/>
    <mergeCell ref="C4:P4"/>
    <mergeCell ref="A5:P5"/>
    <mergeCell ref="K2:L2"/>
    <mergeCell ref="A6:P6"/>
    <mergeCell ref="A7:P7"/>
    <mergeCell ref="A8:P8"/>
  </mergeCells>
  <phoneticPr fontId="6" type="noConversion"/>
  <pageMargins left="0.51" right="0.36" top="0.57999999999999996" bottom="0.43" header="0.4921259845" footer="0.3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topLeftCell="A13" zoomScaleNormal="100" workbookViewId="0">
      <selection activeCell="B41" sqref="B41"/>
    </sheetView>
  </sheetViews>
  <sheetFormatPr baseColWidth="10" defaultColWidth="10" defaultRowHeight="12.75"/>
  <cols>
    <col min="1" max="1" width="14.625" style="210" customWidth="1"/>
    <col min="2" max="2" width="28.5" style="210" customWidth="1"/>
    <col min="3" max="3" width="22.75" style="210" customWidth="1"/>
    <col min="4" max="4" width="22" style="210" customWidth="1"/>
    <col min="5" max="5" width="21.625" style="210" customWidth="1"/>
    <col min="6" max="6" width="2.375" style="210" customWidth="1"/>
    <col min="7" max="7" width="0.75" style="210" customWidth="1"/>
    <col min="8" max="8" width="21.125" style="210" customWidth="1"/>
    <col min="9" max="16384" width="10" style="210"/>
  </cols>
  <sheetData>
    <row r="1" spans="1:8" ht="15" customHeight="1" thickBot="1">
      <c r="A1" s="207" t="s">
        <v>343</v>
      </c>
      <c r="B1" s="208"/>
      <c r="C1" s="341" t="s">
        <v>344</v>
      </c>
      <c r="D1" s="341"/>
      <c r="E1" s="209"/>
      <c r="F1" s="208"/>
      <c r="G1" s="208"/>
      <c r="H1" s="152"/>
    </row>
    <row r="2" spans="1:8" ht="15" customHeight="1" thickBot="1">
      <c r="A2" s="211" t="s">
        <v>317</v>
      </c>
      <c r="B2" s="212" t="str">
        <f>Form1!B2</f>
        <v>Wilerwald, Erstfeld</v>
      </c>
      <c r="C2" s="213"/>
      <c r="D2" s="214" t="s">
        <v>481</v>
      </c>
      <c r="E2" s="215">
        <v>44516</v>
      </c>
      <c r="F2" s="645" t="s">
        <v>622</v>
      </c>
      <c r="G2" s="646"/>
      <c r="H2" s="647"/>
    </row>
    <row r="3" spans="1:8" ht="15.75" customHeight="1" thickBot="1">
      <c r="A3" s="216" t="s">
        <v>345</v>
      </c>
      <c r="B3" s="217">
        <f>Form1!I2</f>
        <v>21</v>
      </c>
      <c r="C3" s="218"/>
      <c r="D3" s="300" t="s">
        <v>640</v>
      </c>
      <c r="E3" s="219"/>
      <c r="F3" s="648" t="s">
        <v>623</v>
      </c>
      <c r="G3" s="649"/>
      <c r="H3" s="650"/>
    </row>
    <row r="4" spans="1:8" ht="45.75" customHeight="1" thickBot="1">
      <c r="A4" s="220" t="s">
        <v>346</v>
      </c>
      <c r="B4" s="220" t="s">
        <v>621</v>
      </c>
      <c r="C4" s="221" t="s">
        <v>626</v>
      </c>
      <c r="D4" s="221" t="s">
        <v>627</v>
      </c>
      <c r="E4" s="222" t="s">
        <v>628</v>
      </c>
      <c r="F4" s="651" t="s">
        <v>624</v>
      </c>
      <c r="G4" s="652"/>
      <c r="H4" s="299" t="s">
        <v>625</v>
      </c>
    </row>
    <row r="5" spans="1:8" ht="15" customHeight="1">
      <c r="A5" s="223"/>
      <c r="B5" s="659" t="str">
        <f>Form2!C12</f>
        <v>Laubbäume  70 - 100 %
Bu  30 - 100 %
Fi   0 -  10 %</v>
      </c>
      <c r="C5" s="659" t="str">
        <f>Form2!F12</f>
        <v>Bu: 70 - 80%
Fi: 20%
Ta, Fö, Ki: &lt; 5%</v>
      </c>
      <c r="D5" s="659" t="str">
        <f>Form2!R12</f>
        <v>Bu: 75%
Fi: 20%
Ta, Fö, Ki: &gt; 5%</v>
      </c>
      <c r="E5" s="662" t="s">
        <v>629</v>
      </c>
      <c r="F5" s="670"/>
      <c r="G5" s="653" t="s">
        <v>631</v>
      </c>
      <c r="H5" s="654"/>
    </row>
    <row r="6" spans="1:8" ht="15" customHeight="1">
      <c r="A6" s="224" t="s">
        <v>347</v>
      </c>
      <c r="B6" s="660"/>
      <c r="C6" s="660"/>
      <c r="D6" s="660"/>
      <c r="E6" s="663"/>
      <c r="F6" s="671"/>
      <c r="G6" s="655"/>
      <c r="H6" s="656"/>
    </row>
    <row r="7" spans="1:8" ht="15" customHeight="1">
      <c r="A7" s="225" t="s">
        <v>348</v>
      </c>
      <c r="B7" s="660"/>
      <c r="C7" s="660"/>
      <c r="D7" s="660"/>
      <c r="E7" s="663"/>
      <c r="F7" s="671"/>
      <c r="G7" s="655"/>
      <c r="H7" s="656"/>
    </row>
    <row r="8" spans="1:8" ht="15" customHeight="1" thickBot="1">
      <c r="A8" s="226"/>
      <c r="B8" s="661"/>
      <c r="C8" s="661"/>
      <c r="D8" s="661"/>
      <c r="E8" s="664"/>
      <c r="F8" s="672"/>
      <c r="G8" s="657"/>
      <c r="H8" s="658"/>
    </row>
    <row r="9" spans="1:8" ht="15" customHeight="1">
      <c r="A9" s="227"/>
      <c r="B9" s="662" t="str">
        <f>Form2!C18</f>
        <v>Genügend entwicklungsfähige Bäume in mind. 2 verschiedenen Durchmesserklassen pro ha</v>
      </c>
      <c r="C9" s="659" t="str">
        <f>Form2!F18</f>
        <v>einschichtig
Bu: zeimlich gleichaltrig</v>
      </c>
      <c r="D9" s="659" t="str">
        <f>Form2!R18</f>
        <v>min. 3-schichtiger Bestand
Bu: Baumholz 
Ta: Stangenholz
Bu: Jungwuchs</v>
      </c>
      <c r="E9" s="662" t="s">
        <v>630</v>
      </c>
      <c r="F9" s="670"/>
      <c r="G9" s="653" t="s">
        <v>632</v>
      </c>
      <c r="H9" s="654"/>
    </row>
    <row r="10" spans="1:8" ht="15.75" customHeight="1">
      <c r="A10" s="228" t="s">
        <v>365</v>
      </c>
      <c r="B10" s="663"/>
      <c r="C10" s="660"/>
      <c r="D10" s="660"/>
      <c r="E10" s="663"/>
      <c r="F10" s="671"/>
      <c r="G10" s="655"/>
      <c r="H10" s="656"/>
    </row>
    <row r="11" spans="1:8" ht="15" customHeight="1">
      <c r="A11" s="229" t="s">
        <v>366</v>
      </c>
      <c r="B11" s="665" t="s">
        <v>645</v>
      </c>
      <c r="C11" s="660"/>
      <c r="D11" s="660"/>
      <c r="E11" s="663"/>
      <c r="F11" s="671"/>
      <c r="G11" s="655"/>
      <c r="H11" s="656"/>
    </row>
    <row r="12" spans="1:8" ht="19.5" customHeight="1" thickBot="1">
      <c r="A12" s="226"/>
      <c r="B12" s="666"/>
      <c r="C12" s="661"/>
      <c r="D12" s="661"/>
      <c r="E12" s="664"/>
      <c r="F12" s="672"/>
      <c r="G12" s="657"/>
      <c r="H12" s="658"/>
    </row>
    <row r="13" spans="1:8" ht="15" customHeight="1">
      <c r="A13" s="230" t="s">
        <v>367</v>
      </c>
      <c r="B13" s="673" t="s">
        <v>646</v>
      </c>
      <c r="C13" s="659" t="str">
        <f>Form2!F24</f>
        <v>DG: 0.8 - 1.0
im Zentrum Lücke ca. 30m lang
525 Bäume mit BHD &gt; 16cm</v>
      </c>
      <c r="D13" s="659" t="str">
        <f>Form2!R24</f>
        <v>min. 400 Bäume pro ha;
DG min. 0.8;
Lückenlänge &lt; 20m;</v>
      </c>
      <c r="E13" s="662" t="s">
        <v>638</v>
      </c>
      <c r="F13" s="670"/>
      <c r="G13" s="653" t="s">
        <v>633</v>
      </c>
      <c r="H13" s="654"/>
    </row>
    <row r="14" spans="1:8" ht="15" customHeight="1">
      <c r="A14" s="231" t="s">
        <v>349</v>
      </c>
      <c r="B14" s="674"/>
      <c r="C14" s="660"/>
      <c r="D14" s="668"/>
      <c r="E14" s="663"/>
      <c r="F14" s="671"/>
      <c r="G14" s="655"/>
      <c r="H14" s="656"/>
    </row>
    <row r="15" spans="1:8" ht="15" customHeight="1">
      <c r="A15" s="232" t="s">
        <v>350</v>
      </c>
      <c r="B15" s="674"/>
      <c r="C15" s="660"/>
      <c r="D15" s="668"/>
      <c r="E15" s="663"/>
      <c r="F15" s="671"/>
      <c r="G15" s="655"/>
      <c r="H15" s="656"/>
    </row>
    <row r="16" spans="1:8" ht="36" customHeight="1" thickBot="1">
      <c r="A16" s="233" t="s">
        <v>351</v>
      </c>
      <c r="B16" s="666"/>
      <c r="C16" s="661"/>
      <c r="D16" s="669"/>
      <c r="E16" s="664"/>
      <c r="F16" s="672"/>
      <c r="G16" s="657"/>
      <c r="H16" s="658"/>
    </row>
    <row r="17" spans="1:8" ht="15" customHeight="1">
      <c r="A17" s="230" t="s">
        <v>368</v>
      </c>
      <c r="B17" s="662" t="s">
        <v>647</v>
      </c>
      <c r="C17" s="659" t="str">
        <f>Form2!F30</f>
        <v>Kronen häufig einseitig
vereinzelt starke Hänger</v>
      </c>
      <c r="D17" s="659" t="str">
        <f>Form2!R30</f>
        <v xml:space="preserve">keine starken Hänger;
Kronenlänge bei 1/3 erhalten;
Kronen gleichmässig </v>
      </c>
      <c r="E17" s="662" t="s">
        <v>639</v>
      </c>
      <c r="F17" s="670"/>
      <c r="G17" s="653" t="s">
        <v>634</v>
      </c>
      <c r="H17" s="654"/>
    </row>
    <row r="18" spans="1:8" ht="15" customHeight="1">
      <c r="A18" s="231" t="s">
        <v>352</v>
      </c>
      <c r="B18" s="663"/>
      <c r="C18" s="660"/>
      <c r="D18" s="660"/>
      <c r="E18" s="663"/>
      <c r="F18" s="671"/>
      <c r="G18" s="655"/>
      <c r="H18" s="656"/>
    </row>
    <row r="19" spans="1:8" ht="15" customHeight="1">
      <c r="A19" s="231" t="s">
        <v>353</v>
      </c>
      <c r="B19" s="663"/>
      <c r="C19" s="660"/>
      <c r="D19" s="660"/>
      <c r="E19" s="663"/>
      <c r="F19" s="671"/>
      <c r="G19" s="655"/>
      <c r="H19" s="656"/>
    </row>
    <row r="20" spans="1:8" ht="15" customHeight="1" thickBot="1">
      <c r="A20" s="231" t="s">
        <v>354</v>
      </c>
      <c r="B20" s="664"/>
      <c r="C20" s="661"/>
      <c r="D20" s="661"/>
      <c r="E20" s="664"/>
      <c r="F20" s="672"/>
      <c r="G20" s="657"/>
      <c r="H20" s="658"/>
    </row>
    <row r="21" spans="1:8" ht="15" customHeight="1">
      <c r="A21" s="230" t="s">
        <v>369</v>
      </c>
      <c r="B21" s="659" t="s">
        <v>648</v>
      </c>
      <c r="C21" s="659" t="str">
        <f>Form2!F36</f>
        <v>vereinzelt Bu, Ta, sehr wenig Fi-Keimlinge, Ki Wurzelbrut (wenig Keimlinge)
keine Vegetationskonurrenz</v>
      </c>
      <c r="D21" s="659" t="str">
        <f>Form2!R36</f>
        <v>Vegetationskonkurrenz 
&lt; 1/3</v>
      </c>
      <c r="E21" s="662" t="s">
        <v>641</v>
      </c>
      <c r="F21" s="670"/>
      <c r="G21" s="653" t="s">
        <v>635</v>
      </c>
      <c r="H21" s="654"/>
    </row>
    <row r="22" spans="1:8" ht="15" customHeight="1">
      <c r="A22" s="234" t="s">
        <v>355</v>
      </c>
      <c r="B22" s="660"/>
      <c r="C22" s="660"/>
      <c r="D22" s="660"/>
      <c r="E22" s="663"/>
      <c r="F22" s="671"/>
      <c r="G22" s="655"/>
      <c r="H22" s="656"/>
    </row>
    <row r="23" spans="1:8" ht="15" customHeight="1">
      <c r="A23" s="235"/>
      <c r="B23" s="660"/>
      <c r="C23" s="660"/>
      <c r="D23" s="660"/>
      <c r="E23" s="663"/>
      <c r="F23" s="671"/>
      <c r="G23" s="655"/>
      <c r="H23" s="656"/>
    </row>
    <row r="24" spans="1:8" ht="15" customHeight="1" thickBot="1">
      <c r="A24" s="226"/>
      <c r="B24" s="661"/>
      <c r="C24" s="661"/>
      <c r="D24" s="661"/>
      <c r="E24" s="664"/>
      <c r="F24" s="672"/>
      <c r="G24" s="657"/>
      <c r="H24" s="658"/>
    </row>
    <row r="25" spans="1:8" ht="15" customHeight="1">
      <c r="A25" s="230" t="s">
        <v>369</v>
      </c>
      <c r="B25" s="659" t="s">
        <v>649</v>
      </c>
      <c r="C25" s="659" t="str">
        <f>Form2!F42</f>
        <v>fast kein Anwuchs</v>
      </c>
      <c r="D25" s="659" t="str">
        <f>Form2!R42</f>
        <v>min. 10 Bu pr Are</v>
      </c>
      <c r="E25" s="662" t="s">
        <v>642</v>
      </c>
      <c r="F25" s="670"/>
      <c r="G25" s="653" t="s">
        <v>636</v>
      </c>
      <c r="H25" s="654"/>
    </row>
    <row r="26" spans="1:8" ht="15" customHeight="1">
      <c r="A26" s="234" t="s">
        <v>356</v>
      </c>
      <c r="B26" s="660"/>
      <c r="C26" s="660"/>
      <c r="D26" s="660"/>
      <c r="E26" s="663"/>
      <c r="F26" s="671"/>
      <c r="G26" s="655"/>
      <c r="H26" s="656"/>
    </row>
    <row r="27" spans="1:8" ht="15" customHeight="1">
      <c r="A27" s="232" t="s">
        <v>357</v>
      </c>
      <c r="B27" s="660"/>
      <c r="C27" s="660"/>
      <c r="D27" s="660"/>
      <c r="E27" s="663"/>
      <c r="F27" s="671"/>
      <c r="G27" s="655"/>
      <c r="H27" s="656"/>
    </row>
    <row r="28" spans="1:8" ht="15" customHeight="1" thickBot="1">
      <c r="A28" s="226"/>
      <c r="B28" s="661"/>
      <c r="C28" s="661"/>
      <c r="D28" s="661"/>
      <c r="E28" s="664"/>
      <c r="F28" s="672"/>
      <c r="G28" s="657"/>
      <c r="H28" s="658"/>
    </row>
    <row r="29" spans="1:8" ht="15" customHeight="1">
      <c r="A29" s="230" t="s">
        <v>369</v>
      </c>
      <c r="B29" s="659" t="str">
        <f>Form2!C48</f>
        <v>Pro ha mind. 1 Trupp (2 - 5 a, durchschnittlich alle 100 m) oder Deckungsgrad mind. 3 % Mischung zielgerecht</v>
      </c>
      <c r="C29" s="659" t="str">
        <f>Form2!F48</f>
        <v>ca. 50 Ta pro ha</v>
      </c>
      <c r="D29" s="659" t="s">
        <v>650</v>
      </c>
      <c r="E29" s="662" t="s">
        <v>643</v>
      </c>
      <c r="F29" s="670"/>
      <c r="G29" s="653" t="s">
        <v>637</v>
      </c>
      <c r="H29" s="654"/>
    </row>
    <row r="30" spans="1:8" ht="15" customHeight="1">
      <c r="A30" s="234" t="s">
        <v>358</v>
      </c>
      <c r="B30" s="660"/>
      <c r="C30" s="660"/>
      <c r="D30" s="660"/>
      <c r="E30" s="663"/>
      <c r="F30" s="671"/>
      <c r="G30" s="655"/>
      <c r="H30" s="656"/>
    </row>
    <row r="31" spans="1:8" ht="15" customHeight="1">
      <c r="A31" s="667" t="s">
        <v>359</v>
      </c>
      <c r="B31" s="660"/>
      <c r="C31" s="660"/>
      <c r="D31" s="660"/>
      <c r="E31" s="663"/>
      <c r="F31" s="671"/>
      <c r="G31" s="655"/>
      <c r="H31" s="656"/>
    </row>
    <row r="32" spans="1:8" ht="15" customHeight="1" thickBot="1">
      <c r="A32" s="667"/>
      <c r="B32" s="661"/>
      <c r="C32" s="661"/>
      <c r="D32" s="661"/>
      <c r="E32" s="664"/>
      <c r="F32" s="672"/>
      <c r="G32" s="657"/>
      <c r="H32" s="658"/>
    </row>
    <row r="33" spans="1:8" ht="12.75" customHeight="1">
      <c r="A33" s="301" t="s">
        <v>644</v>
      </c>
      <c r="B33" s="675" t="s">
        <v>651</v>
      </c>
      <c r="C33" s="676"/>
      <c r="D33" s="676"/>
      <c r="E33" s="676"/>
      <c r="F33" s="676"/>
      <c r="G33" s="676"/>
      <c r="H33" s="677"/>
    </row>
    <row r="34" spans="1:8" ht="14.25" customHeight="1">
      <c r="A34" s="302"/>
      <c r="B34" s="678"/>
      <c r="C34" s="678"/>
      <c r="D34" s="678"/>
      <c r="E34" s="678"/>
      <c r="F34" s="678"/>
      <c r="G34" s="678"/>
      <c r="H34" s="679"/>
    </row>
    <row r="35" spans="1:8" ht="14.25" customHeight="1">
      <c r="A35" s="302"/>
      <c r="B35" s="678"/>
      <c r="C35" s="678"/>
      <c r="D35" s="678"/>
      <c r="E35" s="678"/>
      <c r="F35" s="678"/>
      <c r="G35" s="678"/>
      <c r="H35" s="679"/>
    </row>
    <row r="36" spans="1:8" ht="15" customHeight="1" thickBot="1">
      <c r="A36" s="303"/>
      <c r="B36" s="680"/>
      <c r="C36" s="680"/>
      <c r="D36" s="680"/>
      <c r="E36" s="680"/>
      <c r="F36" s="680"/>
      <c r="G36" s="680"/>
      <c r="H36" s="681"/>
    </row>
  </sheetData>
  <mergeCells count="49">
    <mergeCell ref="C1:D1"/>
    <mergeCell ref="F21:F24"/>
    <mergeCell ref="F25:F28"/>
    <mergeCell ref="F29:F32"/>
    <mergeCell ref="D29:D32"/>
    <mergeCell ref="B33:H36"/>
    <mergeCell ref="E29:E32"/>
    <mergeCell ref="F5:F8"/>
    <mergeCell ref="F9:F12"/>
    <mergeCell ref="F13:F16"/>
    <mergeCell ref="F17:F20"/>
    <mergeCell ref="G17:H20"/>
    <mergeCell ref="G21:H24"/>
    <mergeCell ref="G25:H28"/>
    <mergeCell ref="G29:H32"/>
    <mergeCell ref="B17:B20"/>
    <mergeCell ref="B21:B24"/>
    <mergeCell ref="C17:C20"/>
    <mergeCell ref="D21:D24"/>
    <mergeCell ref="E25:E28"/>
    <mergeCell ref="E21:E24"/>
    <mergeCell ref="E17:E20"/>
    <mergeCell ref="D25:D28"/>
    <mergeCell ref="A31:A32"/>
    <mergeCell ref="D9:D12"/>
    <mergeCell ref="D13:D16"/>
    <mergeCell ref="D17:D20"/>
    <mergeCell ref="B29:B32"/>
    <mergeCell ref="B25:B28"/>
    <mergeCell ref="C25:C28"/>
    <mergeCell ref="C29:C32"/>
    <mergeCell ref="C21:C24"/>
    <mergeCell ref="B9:B10"/>
    <mergeCell ref="B5:B8"/>
    <mergeCell ref="C5:C8"/>
    <mergeCell ref="C13:C16"/>
    <mergeCell ref="C9:C12"/>
    <mergeCell ref="E5:E8"/>
    <mergeCell ref="E9:E12"/>
    <mergeCell ref="E13:E16"/>
    <mergeCell ref="D5:D8"/>
    <mergeCell ref="B11:B12"/>
    <mergeCell ref="B13:B16"/>
    <mergeCell ref="F2:H2"/>
    <mergeCell ref="F3:H3"/>
    <mergeCell ref="F4:G4"/>
    <mergeCell ref="G5:H8"/>
    <mergeCell ref="G9:H12"/>
    <mergeCell ref="G13:H16"/>
  </mergeCells>
  <phoneticPr fontId="3" type="noConversion"/>
  <pageMargins left="0.35433070866141736" right="0.23622047244094491" top="0.31496062992125984" bottom="0.15748031496062992" header="0.15748031496062992" footer="0.15748031496062992"/>
  <pageSetup paperSize="9" scale="9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4</xdr:col>
                    <xdr:colOff>1628775</xdr:colOff>
                    <xdr:row>5</xdr:row>
                    <xdr:rowOff>66675</xdr:rowOff>
                  </from>
                  <to>
                    <xdr:col>7</xdr:col>
                    <xdr:colOff>47625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4</xdr:col>
                    <xdr:colOff>1628775</xdr:colOff>
                    <xdr:row>9</xdr:row>
                    <xdr:rowOff>47625</xdr:rowOff>
                  </from>
                  <to>
                    <xdr:col>7</xdr:col>
                    <xdr:colOff>47625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1628775</xdr:colOff>
                    <xdr:row>13</xdr:row>
                    <xdr:rowOff>66675</xdr:rowOff>
                  </from>
                  <to>
                    <xdr:col>7</xdr:col>
                    <xdr:colOff>47625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4</xdr:col>
                    <xdr:colOff>1628775</xdr:colOff>
                    <xdr:row>17</xdr:row>
                    <xdr:rowOff>95250</xdr:rowOff>
                  </from>
                  <to>
                    <xdr:col>7</xdr:col>
                    <xdr:colOff>47625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4</xdr:col>
                    <xdr:colOff>1628775</xdr:colOff>
                    <xdr:row>21</xdr:row>
                    <xdr:rowOff>76200</xdr:rowOff>
                  </from>
                  <to>
                    <xdr:col>7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4</xdr:col>
                    <xdr:colOff>1628775</xdr:colOff>
                    <xdr:row>25</xdr:row>
                    <xdr:rowOff>76200</xdr:rowOff>
                  </from>
                  <to>
                    <xdr:col>7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29</xdr:row>
                    <xdr:rowOff>114300</xdr:rowOff>
                  </from>
                  <to>
                    <xdr:col>7</xdr:col>
                    <xdr:colOff>57150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/>
  </sheetViews>
  <sheetFormatPr baseColWidth="10" defaultColWidth="10" defaultRowHeight="12.75"/>
  <cols>
    <col min="1" max="1" width="3.625" style="244" customWidth="1"/>
    <col min="2" max="2" width="5.25" style="244" customWidth="1"/>
    <col min="3" max="8" width="5" style="244" customWidth="1"/>
    <col min="9" max="10" width="5.75" style="244" bestFit="1" customWidth="1"/>
    <col min="11" max="12" width="5" style="244" customWidth="1"/>
    <col min="13" max="13" width="6" style="244" customWidth="1"/>
    <col min="14" max="14" width="7.625" style="244" customWidth="1"/>
    <col min="15" max="15" width="4.625" style="244" customWidth="1"/>
    <col min="16" max="16384" width="10" style="244"/>
  </cols>
  <sheetData>
    <row r="1" spans="1:16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6">
      <c r="A2" s="245" t="s">
        <v>74</v>
      </c>
      <c r="B2" s="246"/>
      <c r="C2" s="246"/>
      <c r="D2" s="246"/>
      <c r="E2" s="246"/>
      <c r="F2" s="246"/>
      <c r="G2" s="246"/>
      <c r="H2" s="246"/>
      <c r="I2" s="246"/>
      <c r="J2" s="246"/>
      <c r="K2" s="247" t="s">
        <v>63</v>
      </c>
      <c r="L2" s="246"/>
      <c r="M2" s="246"/>
      <c r="N2" s="248"/>
      <c r="O2" s="249"/>
      <c r="P2" s="249"/>
    </row>
    <row r="3" spans="1:16">
      <c r="A3" s="250" t="s">
        <v>75</v>
      </c>
      <c r="B3" s="246"/>
      <c r="C3" s="246"/>
      <c r="D3" s="246"/>
      <c r="E3" s="246"/>
      <c r="F3" s="246"/>
      <c r="G3" s="246"/>
      <c r="H3" s="246"/>
      <c r="I3" s="246"/>
      <c r="J3" s="246"/>
      <c r="K3" s="251" t="s">
        <v>64</v>
      </c>
      <c r="L3" s="246"/>
      <c r="M3" s="246"/>
      <c r="N3" s="248"/>
      <c r="O3" s="249"/>
      <c r="P3" s="249"/>
    </row>
    <row r="4" spans="1:16">
      <c r="A4" s="252" t="s">
        <v>481</v>
      </c>
      <c r="B4" s="246"/>
      <c r="C4" s="682">
        <v>39940</v>
      </c>
      <c r="D4" s="683"/>
      <c r="E4" s="683"/>
      <c r="F4" s="246"/>
      <c r="G4" s="246"/>
      <c r="H4" s="246"/>
      <c r="I4" s="246"/>
      <c r="J4" s="246"/>
      <c r="K4" s="253"/>
      <c r="L4" s="253"/>
      <c r="M4" s="246"/>
      <c r="N4" s="248"/>
      <c r="O4" s="249"/>
      <c r="P4" s="249"/>
    </row>
    <row r="5" spans="1:16" s="256" customFormat="1" ht="15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  <c r="O5" s="255"/>
      <c r="P5" s="255"/>
    </row>
    <row r="6" spans="1:16" ht="36.75">
      <c r="A6" s="257" t="s">
        <v>65</v>
      </c>
      <c r="B6" s="258" t="s">
        <v>66</v>
      </c>
      <c r="C6" s="259" t="s">
        <v>76</v>
      </c>
      <c r="D6" s="260" t="s">
        <v>67</v>
      </c>
      <c r="E6" s="259" t="s">
        <v>77</v>
      </c>
      <c r="F6" s="260" t="s">
        <v>67</v>
      </c>
      <c r="G6" s="259" t="s">
        <v>78</v>
      </c>
      <c r="H6" s="260" t="s">
        <v>67</v>
      </c>
      <c r="I6" s="259" t="s">
        <v>73</v>
      </c>
      <c r="J6" s="260" t="s">
        <v>67</v>
      </c>
      <c r="K6" s="259" t="s">
        <v>79</v>
      </c>
      <c r="L6" s="260" t="s">
        <v>67</v>
      </c>
      <c r="M6" s="261" t="s">
        <v>68</v>
      </c>
      <c r="N6" s="261" t="s">
        <v>69</v>
      </c>
      <c r="O6" s="249"/>
      <c r="P6" s="249"/>
    </row>
    <row r="7" spans="1:16">
      <c r="A7" s="262">
        <v>16</v>
      </c>
      <c r="B7" s="263">
        <v>0.15</v>
      </c>
      <c r="C7" s="264">
        <v>1</v>
      </c>
      <c r="D7" s="263">
        <f t="shared" ref="D7:D28" si="0">SUM(B7*C7)</f>
        <v>0.15</v>
      </c>
      <c r="E7" s="264">
        <v>3</v>
      </c>
      <c r="F7" s="265">
        <f t="shared" ref="F7:F28" si="1">SUM(B7*E7)</f>
        <v>0.44999999999999996</v>
      </c>
      <c r="G7" s="264"/>
      <c r="H7" s="265">
        <f t="shared" ref="H7:H28" si="2">SUM(B7*G7)</f>
        <v>0</v>
      </c>
      <c r="I7" s="266">
        <v>3</v>
      </c>
      <c r="J7" s="265">
        <f t="shared" ref="J7:J28" si="3">SUM(B7*I7)</f>
        <v>0.44999999999999996</v>
      </c>
      <c r="K7" s="264"/>
      <c r="L7" s="265">
        <f t="shared" ref="L7:L28" si="4">SUM(B7*K7)</f>
        <v>0</v>
      </c>
      <c r="M7" s="267">
        <f t="shared" ref="M7:M28" si="5">SUM(C7+E7+G7+K7)</f>
        <v>4</v>
      </c>
      <c r="N7" s="268">
        <f t="shared" ref="N7:N28" si="6">SUM(D7+F7+H7+L7)</f>
        <v>0.6</v>
      </c>
      <c r="O7" s="249"/>
      <c r="P7" s="249"/>
    </row>
    <row r="8" spans="1:16">
      <c r="A8" s="269">
        <v>18</v>
      </c>
      <c r="B8" s="270">
        <v>0.2</v>
      </c>
      <c r="C8" s="271">
        <v>2</v>
      </c>
      <c r="D8" s="270">
        <f t="shared" si="0"/>
        <v>0.4</v>
      </c>
      <c r="E8" s="271"/>
      <c r="F8" s="272">
        <f t="shared" si="1"/>
        <v>0</v>
      </c>
      <c r="G8" s="271"/>
      <c r="H8" s="272">
        <f t="shared" si="2"/>
        <v>0</v>
      </c>
      <c r="I8" s="273">
        <v>19</v>
      </c>
      <c r="J8" s="272">
        <f t="shared" si="3"/>
        <v>3.8000000000000003</v>
      </c>
      <c r="K8" s="271"/>
      <c r="L8" s="272">
        <f t="shared" si="4"/>
        <v>0</v>
      </c>
      <c r="M8" s="274">
        <f t="shared" si="5"/>
        <v>2</v>
      </c>
      <c r="N8" s="275">
        <f t="shared" si="6"/>
        <v>0.4</v>
      </c>
      <c r="O8" s="249"/>
      <c r="P8" s="249"/>
    </row>
    <row r="9" spans="1:16">
      <c r="A9" s="269">
        <v>20</v>
      </c>
      <c r="B9" s="270">
        <v>0.25</v>
      </c>
      <c r="C9" s="271">
        <v>1</v>
      </c>
      <c r="D9" s="270">
        <f t="shared" si="0"/>
        <v>0.25</v>
      </c>
      <c r="E9" s="271"/>
      <c r="F9" s="272">
        <f t="shared" si="1"/>
        <v>0</v>
      </c>
      <c r="G9" s="271">
        <v>1</v>
      </c>
      <c r="H9" s="272">
        <f t="shared" si="2"/>
        <v>0.25</v>
      </c>
      <c r="I9" s="273">
        <v>23</v>
      </c>
      <c r="J9" s="272">
        <f t="shared" si="3"/>
        <v>5.75</v>
      </c>
      <c r="K9" s="271"/>
      <c r="L9" s="272">
        <f t="shared" si="4"/>
        <v>0</v>
      </c>
      <c r="M9" s="274">
        <f t="shared" si="5"/>
        <v>2</v>
      </c>
      <c r="N9" s="275">
        <f t="shared" si="6"/>
        <v>0.5</v>
      </c>
      <c r="O9" s="249"/>
      <c r="P9" s="249"/>
    </row>
    <row r="10" spans="1:16">
      <c r="A10" s="269">
        <v>22</v>
      </c>
      <c r="B10" s="270">
        <v>0.3</v>
      </c>
      <c r="C10" s="271">
        <v>1</v>
      </c>
      <c r="D10" s="270">
        <f t="shared" si="0"/>
        <v>0.3</v>
      </c>
      <c r="E10" s="271"/>
      <c r="F10" s="272">
        <f t="shared" si="1"/>
        <v>0</v>
      </c>
      <c r="G10" s="271"/>
      <c r="H10" s="272">
        <f t="shared" si="2"/>
        <v>0</v>
      </c>
      <c r="I10" s="273">
        <v>29</v>
      </c>
      <c r="J10" s="272">
        <f t="shared" si="3"/>
        <v>8.6999999999999993</v>
      </c>
      <c r="K10" s="271"/>
      <c r="L10" s="272">
        <f t="shared" si="4"/>
        <v>0</v>
      </c>
      <c r="M10" s="274">
        <f t="shared" si="5"/>
        <v>1</v>
      </c>
      <c r="N10" s="275">
        <f t="shared" si="6"/>
        <v>0.3</v>
      </c>
      <c r="O10" s="249"/>
      <c r="P10" s="249"/>
    </row>
    <row r="11" spans="1:16">
      <c r="A11" s="269">
        <v>24</v>
      </c>
      <c r="B11" s="270">
        <v>0.4</v>
      </c>
      <c r="C11" s="271">
        <v>3</v>
      </c>
      <c r="D11" s="270">
        <f t="shared" si="0"/>
        <v>1.2000000000000002</v>
      </c>
      <c r="E11" s="271"/>
      <c r="F11" s="272">
        <f t="shared" si="1"/>
        <v>0</v>
      </c>
      <c r="G11" s="271"/>
      <c r="H11" s="272">
        <f t="shared" si="2"/>
        <v>0</v>
      </c>
      <c r="I11" s="273">
        <v>27</v>
      </c>
      <c r="J11" s="272">
        <f t="shared" si="3"/>
        <v>10.8</v>
      </c>
      <c r="K11" s="271"/>
      <c r="L11" s="272">
        <f t="shared" si="4"/>
        <v>0</v>
      </c>
      <c r="M11" s="274">
        <f t="shared" si="5"/>
        <v>3</v>
      </c>
      <c r="N11" s="275">
        <f t="shared" si="6"/>
        <v>1.2000000000000002</v>
      </c>
      <c r="O11" s="249"/>
      <c r="P11" s="249"/>
    </row>
    <row r="12" spans="1:16">
      <c r="A12" s="269">
        <v>26</v>
      </c>
      <c r="B12" s="270">
        <v>0.5</v>
      </c>
      <c r="C12" s="271">
        <v>5</v>
      </c>
      <c r="D12" s="270">
        <f t="shared" si="0"/>
        <v>2.5</v>
      </c>
      <c r="E12" s="271"/>
      <c r="F12" s="272">
        <f t="shared" si="1"/>
        <v>0</v>
      </c>
      <c r="G12" s="271"/>
      <c r="H12" s="272">
        <f t="shared" si="2"/>
        <v>0</v>
      </c>
      <c r="I12" s="273">
        <v>22</v>
      </c>
      <c r="J12" s="272">
        <f t="shared" si="3"/>
        <v>11</v>
      </c>
      <c r="K12" s="271"/>
      <c r="L12" s="272">
        <f t="shared" si="4"/>
        <v>0</v>
      </c>
      <c r="M12" s="274">
        <f t="shared" si="5"/>
        <v>5</v>
      </c>
      <c r="N12" s="275">
        <f t="shared" si="6"/>
        <v>2.5</v>
      </c>
      <c r="O12" s="249"/>
      <c r="P12" s="249"/>
    </row>
    <row r="13" spans="1:16">
      <c r="A13" s="269">
        <v>28</v>
      </c>
      <c r="B13" s="270">
        <v>0.6</v>
      </c>
      <c r="C13" s="271">
        <v>8</v>
      </c>
      <c r="D13" s="270">
        <f t="shared" si="0"/>
        <v>4.8</v>
      </c>
      <c r="E13" s="271"/>
      <c r="F13" s="272">
        <f t="shared" si="1"/>
        <v>0</v>
      </c>
      <c r="G13" s="271">
        <v>1</v>
      </c>
      <c r="H13" s="272">
        <f t="shared" si="2"/>
        <v>0.6</v>
      </c>
      <c r="I13" s="273">
        <v>21</v>
      </c>
      <c r="J13" s="272">
        <f t="shared" si="3"/>
        <v>12.6</v>
      </c>
      <c r="K13" s="271"/>
      <c r="L13" s="272">
        <f t="shared" si="4"/>
        <v>0</v>
      </c>
      <c r="M13" s="274">
        <f t="shared" si="5"/>
        <v>9</v>
      </c>
      <c r="N13" s="275">
        <f t="shared" si="6"/>
        <v>5.3999999999999995</v>
      </c>
      <c r="O13" s="249"/>
      <c r="P13" s="249"/>
    </row>
    <row r="14" spans="1:16">
      <c r="A14" s="269">
        <v>30</v>
      </c>
      <c r="B14" s="270">
        <v>0.7</v>
      </c>
      <c r="C14" s="271">
        <v>8</v>
      </c>
      <c r="D14" s="270">
        <f t="shared" si="0"/>
        <v>5.6</v>
      </c>
      <c r="E14" s="271"/>
      <c r="F14" s="272">
        <f t="shared" si="1"/>
        <v>0</v>
      </c>
      <c r="G14" s="271">
        <v>2</v>
      </c>
      <c r="H14" s="272">
        <f t="shared" si="2"/>
        <v>1.4</v>
      </c>
      <c r="I14" s="273">
        <v>23</v>
      </c>
      <c r="J14" s="272">
        <f t="shared" si="3"/>
        <v>16.099999999999998</v>
      </c>
      <c r="K14" s="271"/>
      <c r="L14" s="272">
        <f t="shared" si="4"/>
        <v>0</v>
      </c>
      <c r="M14" s="274">
        <f t="shared" si="5"/>
        <v>10</v>
      </c>
      <c r="N14" s="275">
        <f t="shared" si="6"/>
        <v>7</v>
      </c>
      <c r="O14" s="249"/>
      <c r="P14" s="249"/>
    </row>
    <row r="15" spans="1:16">
      <c r="A15" s="269">
        <v>32</v>
      </c>
      <c r="B15" s="270">
        <v>0.8</v>
      </c>
      <c r="C15" s="271">
        <v>4</v>
      </c>
      <c r="D15" s="270">
        <f t="shared" si="0"/>
        <v>3.2</v>
      </c>
      <c r="E15" s="271"/>
      <c r="F15" s="272">
        <f t="shared" si="1"/>
        <v>0</v>
      </c>
      <c r="G15" s="271"/>
      <c r="H15" s="272">
        <f t="shared" si="2"/>
        <v>0</v>
      </c>
      <c r="I15" s="273">
        <v>23</v>
      </c>
      <c r="J15" s="272">
        <f t="shared" si="3"/>
        <v>18.400000000000002</v>
      </c>
      <c r="K15" s="271"/>
      <c r="L15" s="272">
        <f t="shared" si="4"/>
        <v>0</v>
      </c>
      <c r="M15" s="274">
        <f t="shared" si="5"/>
        <v>4</v>
      </c>
      <c r="N15" s="275">
        <f t="shared" si="6"/>
        <v>3.2</v>
      </c>
      <c r="O15" s="249"/>
      <c r="P15" s="249"/>
    </row>
    <row r="16" spans="1:16">
      <c r="A16" s="269">
        <v>34</v>
      </c>
      <c r="B16" s="270">
        <v>0.9</v>
      </c>
      <c r="C16" s="271">
        <v>7</v>
      </c>
      <c r="D16" s="270">
        <f t="shared" si="0"/>
        <v>6.3</v>
      </c>
      <c r="E16" s="271"/>
      <c r="F16" s="272">
        <f t="shared" si="1"/>
        <v>0</v>
      </c>
      <c r="G16" s="271">
        <v>1</v>
      </c>
      <c r="H16" s="272">
        <f t="shared" si="2"/>
        <v>0.9</v>
      </c>
      <c r="I16" s="273">
        <v>15</v>
      </c>
      <c r="J16" s="272">
        <f t="shared" si="3"/>
        <v>13.5</v>
      </c>
      <c r="K16" s="271"/>
      <c r="L16" s="272">
        <f t="shared" si="4"/>
        <v>0</v>
      </c>
      <c r="M16" s="274">
        <f t="shared" si="5"/>
        <v>8</v>
      </c>
      <c r="N16" s="275">
        <f t="shared" si="6"/>
        <v>7.2</v>
      </c>
      <c r="O16" s="249"/>
      <c r="P16" s="249"/>
    </row>
    <row r="17" spans="1:16">
      <c r="A17" s="269">
        <v>36</v>
      </c>
      <c r="B17" s="270">
        <v>1.05</v>
      </c>
      <c r="C17" s="271">
        <v>3</v>
      </c>
      <c r="D17" s="270">
        <f t="shared" si="0"/>
        <v>3.1500000000000004</v>
      </c>
      <c r="E17" s="271"/>
      <c r="F17" s="272">
        <f t="shared" si="1"/>
        <v>0</v>
      </c>
      <c r="G17" s="271"/>
      <c r="H17" s="272">
        <f t="shared" si="2"/>
        <v>0</v>
      </c>
      <c r="I17" s="273">
        <v>8</v>
      </c>
      <c r="J17" s="272">
        <f t="shared" si="3"/>
        <v>8.4</v>
      </c>
      <c r="K17" s="271"/>
      <c r="L17" s="272">
        <f t="shared" si="4"/>
        <v>0</v>
      </c>
      <c r="M17" s="274">
        <f t="shared" si="5"/>
        <v>3</v>
      </c>
      <c r="N17" s="275">
        <f t="shared" si="6"/>
        <v>3.1500000000000004</v>
      </c>
      <c r="O17" s="249"/>
      <c r="P17" s="249"/>
    </row>
    <row r="18" spans="1:16">
      <c r="A18" s="269">
        <v>38</v>
      </c>
      <c r="B18" s="270">
        <v>1.2</v>
      </c>
      <c r="C18" s="271">
        <v>5</v>
      </c>
      <c r="D18" s="270">
        <f t="shared" si="0"/>
        <v>6</v>
      </c>
      <c r="E18" s="271"/>
      <c r="F18" s="272">
        <f t="shared" si="1"/>
        <v>0</v>
      </c>
      <c r="G18" s="271"/>
      <c r="H18" s="272">
        <f t="shared" si="2"/>
        <v>0</v>
      </c>
      <c r="I18" s="273">
        <v>7</v>
      </c>
      <c r="J18" s="272">
        <f t="shared" si="3"/>
        <v>8.4</v>
      </c>
      <c r="K18" s="271"/>
      <c r="L18" s="272">
        <f t="shared" si="4"/>
        <v>0</v>
      </c>
      <c r="M18" s="274">
        <f t="shared" si="5"/>
        <v>5</v>
      </c>
      <c r="N18" s="275">
        <f t="shared" si="6"/>
        <v>6</v>
      </c>
      <c r="O18" s="249"/>
      <c r="P18" s="249"/>
    </row>
    <row r="19" spans="1:16">
      <c r="A19" s="269">
        <v>40</v>
      </c>
      <c r="B19" s="270">
        <v>1.35</v>
      </c>
      <c r="C19" s="271">
        <v>8</v>
      </c>
      <c r="D19" s="270">
        <f t="shared" si="0"/>
        <v>10.8</v>
      </c>
      <c r="E19" s="271"/>
      <c r="F19" s="272">
        <f t="shared" si="1"/>
        <v>0</v>
      </c>
      <c r="G19" s="271"/>
      <c r="H19" s="272">
        <f t="shared" si="2"/>
        <v>0</v>
      </c>
      <c r="I19" s="273">
        <v>4</v>
      </c>
      <c r="J19" s="272">
        <f t="shared" si="3"/>
        <v>5.4</v>
      </c>
      <c r="K19" s="271"/>
      <c r="L19" s="272">
        <f t="shared" si="4"/>
        <v>0</v>
      </c>
      <c r="M19" s="274">
        <f t="shared" si="5"/>
        <v>8</v>
      </c>
      <c r="N19" s="275">
        <f t="shared" si="6"/>
        <v>10.8</v>
      </c>
      <c r="O19" s="249"/>
      <c r="P19" s="249"/>
    </row>
    <row r="20" spans="1:16">
      <c r="A20" s="269">
        <v>42</v>
      </c>
      <c r="B20" s="270">
        <v>1.5</v>
      </c>
      <c r="C20" s="271">
        <v>3</v>
      </c>
      <c r="D20" s="270">
        <f t="shared" si="0"/>
        <v>4.5</v>
      </c>
      <c r="E20" s="271"/>
      <c r="F20" s="272">
        <f t="shared" si="1"/>
        <v>0</v>
      </c>
      <c r="G20" s="271"/>
      <c r="H20" s="272">
        <f t="shared" si="2"/>
        <v>0</v>
      </c>
      <c r="I20" s="273">
        <v>3</v>
      </c>
      <c r="J20" s="272">
        <f t="shared" si="3"/>
        <v>4.5</v>
      </c>
      <c r="K20" s="271"/>
      <c r="L20" s="272">
        <f t="shared" si="4"/>
        <v>0</v>
      </c>
      <c r="M20" s="274">
        <f t="shared" si="5"/>
        <v>3</v>
      </c>
      <c r="N20" s="275">
        <f t="shared" si="6"/>
        <v>4.5</v>
      </c>
      <c r="O20" s="249"/>
      <c r="P20" s="249"/>
    </row>
    <row r="21" spans="1:16">
      <c r="A21" s="269">
        <v>44</v>
      </c>
      <c r="B21" s="270">
        <v>1.7</v>
      </c>
      <c r="C21" s="271">
        <v>1</v>
      </c>
      <c r="D21" s="270">
        <f t="shared" si="0"/>
        <v>1.7</v>
      </c>
      <c r="E21" s="271"/>
      <c r="F21" s="272">
        <f t="shared" si="1"/>
        <v>0</v>
      </c>
      <c r="G21" s="271"/>
      <c r="H21" s="272">
        <f t="shared" si="2"/>
        <v>0</v>
      </c>
      <c r="I21" s="273">
        <v>3</v>
      </c>
      <c r="J21" s="272">
        <f t="shared" si="3"/>
        <v>5.0999999999999996</v>
      </c>
      <c r="K21" s="271"/>
      <c r="L21" s="272">
        <f t="shared" si="4"/>
        <v>0</v>
      </c>
      <c r="M21" s="274">
        <f t="shared" si="5"/>
        <v>1</v>
      </c>
      <c r="N21" s="275">
        <f t="shared" si="6"/>
        <v>1.7</v>
      </c>
      <c r="O21" s="249"/>
      <c r="P21" s="249"/>
    </row>
    <row r="22" spans="1:16">
      <c r="A22" s="269">
        <v>46</v>
      </c>
      <c r="B22" s="270">
        <v>1.9</v>
      </c>
      <c r="C22" s="271">
        <v>1</v>
      </c>
      <c r="D22" s="270">
        <f t="shared" si="0"/>
        <v>1.9</v>
      </c>
      <c r="E22" s="271"/>
      <c r="F22" s="272">
        <f t="shared" si="1"/>
        <v>0</v>
      </c>
      <c r="G22" s="271"/>
      <c r="H22" s="272">
        <f t="shared" si="2"/>
        <v>0</v>
      </c>
      <c r="I22" s="273"/>
      <c r="J22" s="272">
        <f t="shared" si="3"/>
        <v>0</v>
      </c>
      <c r="K22" s="271">
        <v>1</v>
      </c>
      <c r="L22" s="272">
        <f t="shared" si="4"/>
        <v>1.9</v>
      </c>
      <c r="M22" s="274">
        <f t="shared" si="5"/>
        <v>2</v>
      </c>
      <c r="N22" s="275">
        <f t="shared" si="6"/>
        <v>3.8</v>
      </c>
      <c r="O22" s="249"/>
      <c r="P22" s="249"/>
    </row>
    <row r="23" spans="1:16">
      <c r="A23" s="269">
        <v>48</v>
      </c>
      <c r="B23" s="270">
        <v>2.1</v>
      </c>
      <c r="C23" s="271">
        <v>3</v>
      </c>
      <c r="D23" s="270">
        <f t="shared" si="0"/>
        <v>6.3000000000000007</v>
      </c>
      <c r="E23" s="271"/>
      <c r="F23" s="272">
        <f t="shared" si="1"/>
        <v>0</v>
      </c>
      <c r="G23" s="271"/>
      <c r="H23" s="272">
        <f t="shared" si="2"/>
        <v>0</v>
      </c>
      <c r="I23" s="273"/>
      <c r="J23" s="272">
        <f t="shared" si="3"/>
        <v>0</v>
      </c>
      <c r="K23" s="271"/>
      <c r="L23" s="272">
        <f t="shared" si="4"/>
        <v>0</v>
      </c>
      <c r="M23" s="274">
        <f t="shared" si="5"/>
        <v>3</v>
      </c>
      <c r="N23" s="275">
        <f t="shared" si="6"/>
        <v>6.3000000000000007</v>
      </c>
      <c r="O23" s="249"/>
      <c r="P23" s="249"/>
    </row>
    <row r="24" spans="1:16">
      <c r="A24" s="269">
        <v>50</v>
      </c>
      <c r="B24" s="270">
        <v>2.2999999999999998</v>
      </c>
      <c r="C24" s="271"/>
      <c r="D24" s="270">
        <f t="shared" si="0"/>
        <v>0</v>
      </c>
      <c r="E24" s="271"/>
      <c r="F24" s="272">
        <f t="shared" si="1"/>
        <v>0</v>
      </c>
      <c r="G24" s="271"/>
      <c r="H24" s="272">
        <f t="shared" si="2"/>
        <v>0</v>
      </c>
      <c r="I24" s="273">
        <v>1</v>
      </c>
      <c r="J24" s="272">
        <f t="shared" si="3"/>
        <v>2.2999999999999998</v>
      </c>
      <c r="K24" s="271"/>
      <c r="L24" s="272">
        <f t="shared" si="4"/>
        <v>0</v>
      </c>
      <c r="M24" s="274">
        <f t="shared" si="5"/>
        <v>0</v>
      </c>
      <c r="N24" s="275">
        <f t="shared" si="6"/>
        <v>0</v>
      </c>
      <c r="O24" s="249"/>
      <c r="P24" s="249"/>
    </row>
    <row r="25" spans="1:16">
      <c r="A25" s="269">
        <v>52</v>
      </c>
      <c r="B25" s="270">
        <v>2.5</v>
      </c>
      <c r="C25" s="271">
        <v>2</v>
      </c>
      <c r="D25" s="270">
        <f t="shared" si="0"/>
        <v>5</v>
      </c>
      <c r="E25" s="271"/>
      <c r="F25" s="272">
        <f t="shared" si="1"/>
        <v>0</v>
      </c>
      <c r="G25" s="271"/>
      <c r="H25" s="272">
        <f t="shared" si="2"/>
        <v>0</v>
      </c>
      <c r="I25" s="273">
        <v>1</v>
      </c>
      <c r="J25" s="272">
        <f t="shared" si="3"/>
        <v>2.5</v>
      </c>
      <c r="K25" s="271"/>
      <c r="L25" s="272">
        <f t="shared" si="4"/>
        <v>0</v>
      </c>
      <c r="M25" s="274">
        <f t="shared" si="5"/>
        <v>2</v>
      </c>
      <c r="N25" s="275">
        <f t="shared" si="6"/>
        <v>5</v>
      </c>
      <c r="O25" s="249"/>
      <c r="P25" s="249"/>
    </row>
    <row r="26" spans="1:16">
      <c r="A26" s="269">
        <v>54</v>
      </c>
      <c r="B26" s="270">
        <v>2.75</v>
      </c>
      <c r="C26" s="271"/>
      <c r="D26" s="270">
        <f t="shared" si="0"/>
        <v>0</v>
      </c>
      <c r="E26" s="271"/>
      <c r="F26" s="272">
        <f t="shared" si="1"/>
        <v>0</v>
      </c>
      <c r="G26" s="271"/>
      <c r="H26" s="272">
        <f t="shared" si="2"/>
        <v>0</v>
      </c>
      <c r="I26" s="273"/>
      <c r="J26" s="272">
        <f t="shared" si="3"/>
        <v>0</v>
      </c>
      <c r="K26" s="271"/>
      <c r="L26" s="272">
        <f t="shared" si="4"/>
        <v>0</v>
      </c>
      <c r="M26" s="274">
        <f t="shared" si="5"/>
        <v>0</v>
      </c>
      <c r="N26" s="275">
        <f t="shared" si="6"/>
        <v>0</v>
      </c>
      <c r="O26" s="249"/>
      <c r="P26" s="249"/>
    </row>
    <row r="27" spans="1:16">
      <c r="A27" s="269">
        <v>56</v>
      </c>
      <c r="B27" s="270">
        <v>3</v>
      </c>
      <c r="C27" s="269"/>
      <c r="D27" s="270">
        <f t="shared" si="0"/>
        <v>0</v>
      </c>
      <c r="E27" s="269"/>
      <c r="F27" s="272">
        <f t="shared" si="1"/>
        <v>0</v>
      </c>
      <c r="G27" s="269"/>
      <c r="H27" s="272">
        <f t="shared" si="2"/>
        <v>0</v>
      </c>
      <c r="I27" s="273"/>
      <c r="J27" s="272">
        <f t="shared" si="3"/>
        <v>0</v>
      </c>
      <c r="K27" s="269"/>
      <c r="L27" s="272">
        <f t="shared" si="4"/>
        <v>0</v>
      </c>
      <c r="M27" s="274">
        <f t="shared" si="5"/>
        <v>0</v>
      </c>
      <c r="N27" s="275">
        <f t="shared" si="6"/>
        <v>0</v>
      </c>
      <c r="O27" s="249"/>
      <c r="P27" s="249"/>
    </row>
    <row r="28" spans="1:16">
      <c r="A28" s="269">
        <v>58</v>
      </c>
      <c r="B28" s="270">
        <v>3.25</v>
      </c>
      <c r="C28" s="269">
        <v>1</v>
      </c>
      <c r="D28" s="270">
        <f t="shared" si="0"/>
        <v>3.25</v>
      </c>
      <c r="E28" s="269"/>
      <c r="F28" s="272">
        <f t="shared" si="1"/>
        <v>0</v>
      </c>
      <c r="G28" s="269"/>
      <c r="H28" s="272">
        <f t="shared" si="2"/>
        <v>0</v>
      </c>
      <c r="I28" s="273"/>
      <c r="J28" s="272">
        <f t="shared" si="3"/>
        <v>0</v>
      </c>
      <c r="K28" s="269">
        <v>1</v>
      </c>
      <c r="L28" s="272">
        <f t="shared" si="4"/>
        <v>3.25</v>
      </c>
      <c r="M28" s="274">
        <f t="shared" si="5"/>
        <v>2</v>
      </c>
      <c r="N28" s="275">
        <f t="shared" si="6"/>
        <v>6.5</v>
      </c>
      <c r="O28" s="249"/>
      <c r="P28" s="249"/>
    </row>
    <row r="29" spans="1:16">
      <c r="A29" s="276"/>
      <c r="B29" s="277"/>
      <c r="C29" s="278"/>
      <c r="D29" s="279"/>
      <c r="E29" s="278"/>
      <c r="F29" s="280"/>
      <c r="G29" s="278"/>
      <c r="H29" s="280"/>
      <c r="I29" s="281"/>
      <c r="J29" s="282"/>
      <c r="K29" s="278"/>
      <c r="L29" s="280"/>
      <c r="M29" s="283"/>
      <c r="N29" s="284"/>
      <c r="O29" s="249"/>
      <c r="P29" s="249"/>
    </row>
    <row r="30" spans="1:16">
      <c r="A30" s="276" t="s">
        <v>70</v>
      </c>
      <c r="B30" s="285"/>
      <c r="C30" s="286">
        <f t="shared" ref="C30:L30" si="7">SUM(C7:C29)</f>
        <v>67</v>
      </c>
      <c r="D30" s="287">
        <f t="shared" si="7"/>
        <v>67.300000000000011</v>
      </c>
      <c r="E30" s="286">
        <f t="shared" si="7"/>
        <v>3</v>
      </c>
      <c r="F30" s="287">
        <f t="shared" si="7"/>
        <v>0.44999999999999996</v>
      </c>
      <c r="G30" s="286">
        <f t="shared" si="7"/>
        <v>5</v>
      </c>
      <c r="H30" s="287">
        <f t="shared" si="7"/>
        <v>3.15</v>
      </c>
      <c r="I30" s="288">
        <f t="shared" si="7"/>
        <v>232</v>
      </c>
      <c r="J30" s="287">
        <f t="shared" si="7"/>
        <v>137.70000000000005</v>
      </c>
      <c r="K30" s="286">
        <f t="shared" si="7"/>
        <v>2</v>
      </c>
      <c r="L30" s="287">
        <f t="shared" si="7"/>
        <v>5.15</v>
      </c>
      <c r="M30" s="289">
        <f>SUM(C30+E30+G30+I30+K30)</f>
        <v>309</v>
      </c>
      <c r="N30" s="289">
        <f>SUM(D30+F30+H30+J30+L30)</f>
        <v>213.75000000000009</v>
      </c>
      <c r="O30" s="249"/>
      <c r="P30" s="249"/>
    </row>
    <row r="31" spans="1:16">
      <c r="A31" s="243"/>
      <c r="B31" s="243"/>
      <c r="C31" s="290"/>
      <c r="D31" s="291"/>
      <c r="E31" s="290"/>
      <c r="F31" s="292"/>
      <c r="G31" s="292"/>
      <c r="H31" s="292"/>
      <c r="I31" s="292"/>
      <c r="J31" s="292"/>
      <c r="K31" s="290"/>
      <c r="L31" s="292"/>
      <c r="M31" s="290"/>
      <c r="N31" s="293"/>
      <c r="O31" s="249"/>
      <c r="P31" s="249"/>
    </row>
    <row r="32" spans="1:16">
      <c r="A32" s="243" t="s">
        <v>71</v>
      </c>
      <c r="B32" s="243"/>
      <c r="C32" s="294">
        <f>C30/$M$30</f>
        <v>0.2168284789644013</v>
      </c>
      <c r="D32" s="291"/>
      <c r="E32" s="294">
        <f>E30/$M$30</f>
        <v>9.7087378640776691E-3</v>
      </c>
      <c r="F32" s="292"/>
      <c r="G32" s="294">
        <f>G30/$M$30</f>
        <v>1.6181229773462782E-2</v>
      </c>
      <c r="H32" s="292"/>
      <c r="I32" s="292"/>
      <c r="J32" s="292"/>
      <c r="K32" s="294">
        <f>K30/$M$30</f>
        <v>6.4724919093851136E-3</v>
      </c>
      <c r="L32" s="292"/>
      <c r="M32" s="294">
        <f>M30/$M$30</f>
        <v>1</v>
      </c>
      <c r="N32" s="293"/>
      <c r="O32" s="249"/>
      <c r="P32" s="249"/>
    </row>
    <row r="33" spans="1:16">
      <c r="A33" s="243"/>
      <c r="B33" s="243"/>
      <c r="C33" s="290"/>
      <c r="D33" s="291"/>
      <c r="E33" s="290"/>
      <c r="F33" s="292"/>
      <c r="G33" s="292"/>
      <c r="H33" s="292"/>
      <c r="I33" s="292"/>
      <c r="J33" s="292"/>
      <c r="K33" s="290"/>
      <c r="L33" s="292"/>
      <c r="M33" s="290"/>
      <c r="N33" s="293"/>
      <c r="O33" s="249"/>
      <c r="P33" s="249"/>
    </row>
    <row r="34" spans="1:16">
      <c r="A34" s="243" t="s">
        <v>72</v>
      </c>
      <c r="B34" s="243"/>
      <c r="C34" s="294"/>
      <c r="D34" s="291">
        <f>N30/M30</f>
        <v>0.69174757281553423</v>
      </c>
      <c r="E34" s="294"/>
      <c r="F34" s="292"/>
      <c r="G34" s="292"/>
      <c r="H34" s="292"/>
      <c r="I34" s="292"/>
      <c r="J34" s="292"/>
      <c r="K34" s="294"/>
      <c r="L34" s="292"/>
      <c r="M34" s="294"/>
      <c r="N34" s="293"/>
      <c r="O34" s="249"/>
      <c r="P34" s="249"/>
    </row>
    <row r="35" spans="1:16">
      <c r="A35" s="243"/>
      <c r="B35" s="243"/>
      <c r="C35" s="243"/>
      <c r="D35" s="295"/>
      <c r="E35" s="243"/>
      <c r="F35" s="295"/>
      <c r="G35" s="295"/>
      <c r="H35" s="295"/>
      <c r="I35" s="295"/>
      <c r="J35" s="295"/>
      <c r="K35" s="243"/>
      <c r="L35" s="295"/>
      <c r="M35" s="243"/>
      <c r="N35" s="295"/>
      <c r="O35" s="249"/>
      <c r="P35" s="249"/>
    </row>
    <row r="36" spans="1:16" s="298" customFormat="1">
      <c r="A36" s="296" t="s">
        <v>80</v>
      </c>
      <c r="B36" s="243"/>
      <c r="C36" s="243"/>
      <c r="D36" s="295"/>
      <c r="E36" s="296" t="s">
        <v>82</v>
      </c>
      <c r="F36" s="295"/>
      <c r="G36" s="295"/>
      <c r="H36" s="295"/>
      <c r="I36" s="295"/>
      <c r="J36" s="295"/>
      <c r="K36" s="243"/>
      <c r="L36" s="295"/>
      <c r="M36" s="243"/>
      <c r="N36" s="295"/>
      <c r="O36" s="297"/>
      <c r="P36" s="297"/>
    </row>
    <row r="37" spans="1:16">
      <c r="A37" s="296" t="s">
        <v>81</v>
      </c>
      <c r="B37" s="243"/>
      <c r="C37" s="243"/>
      <c r="D37" s="243"/>
      <c r="E37" s="296" t="s">
        <v>83</v>
      </c>
      <c r="F37" s="243"/>
      <c r="G37" s="243"/>
      <c r="H37" s="243"/>
      <c r="I37" s="243"/>
      <c r="J37" s="243"/>
      <c r="K37" s="243"/>
      <c r="L37" s="243"/>
      <c r="M37" s="243"/>
      <c r="N37" s="243"/>
      <c r="O37" s="249"/>
      <c r="P37" s="249"/>
    </row>
    <row r="38" spans="1:16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9"/>
      <c r="P38" s="249"/>
    </row>
    <row r="39" spans="1:16" ht="13.5" customHeight="1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9"/>
      <c r="P39" s="249"/>
    </row>
    <row r="40" spans="1:16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9"/>
      <c r="P40" s="249"/>
    </row>
    <row r="41" spans="1:16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9"/>
      <c r="P41" s="249"/>
    </row>
    <row r="42" spans="1:16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9"/>
      <c r="P42" s="249"/>
    </row>
    <row r="43" spans="1:16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9"/>
      <c r="P43" s="249"/>
    </row>
    <row r="44" spans="1:16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9"/>
      <c r="P44" s="249"/>
    </row>
    <row r="45" spans="1:16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9"/>
      <c r="P45" s="249"/>
    </row>
    <row r="46" spans="1:16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9"/>
      <c r="P46" s="249"/>
    </row>
    <row r="47" spans="1:16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9"/>
      <c r="P47" s="249"/>
    </row>
    <row r="48" spans="1:16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9"/>
      <c r="P48" s="249"/>
    </row>
    <row r="49" spans="1:16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9"/>
      <c r="P49" s="249"/>
    </row>
    <row r="50" spans="1:16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9"/>
      <c r="P50" s="249"/>
    </row>
    <row r="51" spans="1:16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9"/>
      <c r="P51" s="249"/>
    </row>
    <row r="52" spans="1:16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9"/>
      <c r="P52" s="249"/>
    </row>
    <row r="53" spans="1:16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9"/>
      <c r="P53" s="249"/>
    </row>
    <row r="54" spans="1:16">
      <c r="A54" s="249"/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</row>
    <row r="55" spans="1:16">
      <c r="O55" s="249"/>
      <c r="P55" s="249"/>
    </row>
    <row r="56" spans="1:16">
      <c r="O56" s="249"/>
      <c r="P56" s="249"/>
    </row>
    <row r="57" spans="1:16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</row>
  </sheetData>
  <mergeCells count="1">
    <mergeCell ref="C4:E4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/>
  </sheetViews>
  <sheetFormatPr baseColWidth="10" defaultColWidth="10" defaultRowHeight="12.75"/>
  <cols>
    <col min="1" max="1" width="3.625" style="244" customWidth="1"/>
    <col min="2" max="2" width="5.25" style="244" customWidth="1"/>
    <col min="3" max="12" width="5" style="244" customWidth="1"/>
    <col min="13" max="13" width="6" style="244" customWidth="1"/>
    <col min="14" max="14" width="7.625" style="244" customWidth="1"/>
    <col min="15" max="15" width="4.625" style="244" customWidth="1"/>
    <col min="16" max="16384" width="10" style="244"/>
  </cols>
  <sheetData>
    <row r="1" spans="1:16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6">
      <c r="A2" s="245" t="s">
        <v>74</v>
      </c>
      <c r="B2" s="246"/>
      <c r="C2" s="246"/>
      <c r="D2" s="246"/>
      <c r="E2" s="246"/>
      <c r="F2" s="246"/>
      <c r="G2" s="246"/>
      <c r="H2" s="246"/>
      <c r="I2" s="246"/>
      <c r="J2" s="246"/>
      <c r="K2" s="247" t="s">
        <v>84</v>
      </c>
      <c r="L2" s="246"/>
      <c r="M2" s="246"/>
      <c r="N2" s="248"/>
      <c r="O2" s="249"/>
      <c r="P2" s="249"/>
    </row>
    <row r="3" spans="1:16">
      <c r="A3" s="250" t="s">
        <v>75</v>
      </c>
      <c r="B3" s="246"/>
      <c r="C3" s="246"/>
      <c r="D3" s="246"/>
      <c r="E3" s="246"/>
      <c r="F3" s="246"/>
      <c r="G3" s="246"/>
      <c r="H3" s="246"/>
      <c r="I3" s="246"/>
      <c r="J3" s="246"/>
      <c r="K3" s="251" t="s">
        <v>64</v>
      </c>
      <c r="L3" s="246"/>
      <c r="M3" s="246"/>
      <c r="N3" s="248"/>
      <c r="O3" s="249"/>
      <c r="P3" s="249"/>
    </row>
    <row r="4" spans="1:16">
      <c r="A4" s="252" t="s">
        <v>481</v>
      </c>
      <c r="B4" s="246"/>
      <c r="C4" s="682">
        <v>39945</v>
      </c>
      <c r="D4" s="683"/>
      <c r="E4" s="683"/>
      <c r="F4" s="246"/>
      <c r="G4" s="246"/>
      <c r="H4" s="246"/>
      <c r="I4" s="246"/>
      <c r="J4" s="246"/>
      <c r="K4" s="253"/>
      <c r="L4" s="253"/>
      <c r="M4" s="246"/>
      <c r="N4" s="248"/>
      <c r="O4" s="249"/>
      <c r="P4" s="249"/>
    </row>
    <row r="5" spans="1:16" s="256" customFormat="1" ht="15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4"/>
      <c r="O5" s="255"/>
      <c r="P5" s="255"/>
    </row>
    <row r="6" spans="1:16" ht="36.75">
      <c r="A6" s="257" t="s">
        <v>65</v>
      </c>
      <c r="B6" s="258" t="s">
        <v>66</v>
      </c>
      <c r="C6" s="259" t="s">
        <v>76</v>
      </c>
      <c r="D6" s="260" t="s">
        <v>67</v>
      </c>
      <c r="E6" s="259" t="s">
        <v>77</v>
      </c>
      <c r="F6" s="260" t="s">
        <v>67</v>
      </c>
      <c r="G6" s="259" t="s">
        <v>78</v>
      </c>
      <c r="H6" s="260" t="s">
        <v>67</v>
      </c>
      <c r="I6" s="259" t="s">
        <v>73</v>
      </c>
      <c r="J6" s="260" t="s">
        <v>67</v>
      </c>
      <c r="K6" s="259" t="s">
        <v>79</v>
      </c>
      <c r="L6" s="260" t="s">
        <v>67</v>
      </c>
      <c r="M6" s="261" t="s">
        <v>68</v>
      </c>
      <c r="N6" s="261" t="s">
        <v>69</v>
      </c>
      <c r="O6" s="249"/>
      <c r="P6" s="249"/>
    </row>
    <row r="7" spans="1:16">
      <c r="A7" s="262">
        <v>16</v>
      </c>
      <c r="B7" s="263">
        <v>0.15</v>
      </c>
      <c r="C7" s="264"/>
      <c r="D7" s="263">
        <f t="shared" ref="D7:D28" si="0">SUM(B7*C7)</f>
        <v>0</v>
      </c>
      <c r="E7" s="264"/>
      <c r="F7" s="265">
        <f t="shared" ref="F7:F28" si="1">SUM(B7*E7)</f>
        <v>0</v>
      </c>
      <c r="G7" s="264"/>
      <c r="H7" s="265">
        <f t="shared" ref="H7:H28" si="2">SUM(B7*G7)</f>
        <v>0</v>
      </c>
      <c r="I7" s="266"/>
      <c r="J7" s="265">
        <f t="shared" ref="J7:J28" si="3">SUM(B7*I7)</f>
        <v>0</v>
      </c>
      <c r="K7" s="264"/>
      <c r="L7" s="265">
        <f t="shared" ref="L7:L28" si="4">SUM(B7*K7)</f>
        <v>0</v>
      </c>
      <c r="M7" s="267">
        <f t="shared" ref="M7:M28" si="5">SUM(C7+E7+G7+K7)</f>
        <v>0</v>
      </c>
      <c r="N7" s="268">
        <f t="shared" ref="N7:N28" si="6">SUM(D7+F7+H7+L7)</f>
        <v>0</v>
      </c>
      <c r="O7" s="249"/>
      <c r="P7" s="249"/>
    </row>
    <row r="8" spans="1:16">
      <c r="A8" s="269">
        <v>18</v>
      </c>
      <c r="B8" s="270">
        <v>0.2</v>
      </c>
      <c r="C8" s="271"/>
      <c r="D8" s="270">
        <f t="shared" si="0"/>
        <v>0</v>
      </c>
      <c r="E8" s="271"/>
      <c r="F8" s="272">
        <f t="shared" si="1"/>
        <v>0</v>
      </c>
      <c r="G8" s="271"/>
      <c r="H8" s="272">
        <f t="shared" si="2"/>
        <v>0</v>
      </c>
      <c r="I8" s="273">
        <v>5</v>
      </c>
      <c r="J8" s="272">
        <f t="shared" si="3"/>
        <v>1</v>
      </c>
      <c r="K8" s="271"/>
      <c r="L8" s="272">
        <f t="shared" si="4"/>
        <v>0</v>
      </c>
      <c r="M8" s="274">
        <f t="shared" si="5"/>
        <v>0</v>
      </c>
      <c r="N8" s="275">
        <f t="shared" si="6"/>
        <v>0</v>
      </c>
      <c r="O8" s="249"/>
      <c r="P8" s="249"/>
    </row>
    <row r="9" spans="1:16">
      <c r="A9" s="269">
        <v>20</v>
      </c>
      <c r="B9" s="270">
        <v>0.25</v>
      </c>
      <c r="C9" s="271"/>
      <c r="D9" s="270">
        <f t="shared" si="0"/>
        <v>0</v>
      </c>
      <c r="E9" s="271"/>
      <c r="F9" s="272">
        <f t="shared" si="1"/>
        <v>0</v>
      </c>
      <c r="G9" s="271">
        <v>1</v>
      </c>
      <c r="H9" s="272">
        <f t="shared" si="2"/>
        <v>0.25</v>
      </c>
      <c r="I9" s="273">
        <v>3</v>
      </c>
      <c r="J9" s="272">
        <f t="shared" si="3"/>
        <v>0.75</v>
      </c>
      <c r="K9" s="271"/>
      <c r="L9" s="272">
        <f t="shared" si="4"/>
        <v>0</v>
      </c>
      <c r="M9" s="274">
        <f t="shared" si="5"/>
        <v>1</v>
      </c>
      <c r="N9" s="275">
        <f t="shared" si="6"/>
        <v>0.25</v>
      </c>
      <c r="O9" s="249"/>
      <c r="P9" s="249"/>
    </row>
    <row r="10" spans="1:16">
      <c r="A10" s="269">
        <v>22</v>
      </c>
      <c r="B10" s="270">
        <v>0.3</v>
      </c>
      <c r="C10" s="271"/>
      <c r="D10" s="270">
        <f t="shared" si="0"/>
        <v>0</v>
      </c>
      <c r="E10" s="271"/>
      <c r="F10" s="272">
        <f t="shared" si="1"/>
        <v>0</v>
      </c>
      <c r="G10" s="271"/>
      <c r="H10" s="272">
        <f t="shared" si="2"/>
        <v>0</v>
      </c>
      <c r="I10" s="273">
        <v>5</v>
      </c>
      <c r="J10" s="272">
        <f t="shared" si="3"/>
        <v>1.5</v>
      </c>
      <c r="K10" s="271"/>
      <c r="L10" s="272">
        <f t="shared" si="4"/>
        <v>0</v>
      </c>
      <c r="M10" s="274">
        <f t="shared" si="5"/>
        <v>0</v>
      </c>
      <c r="N10" s="275">
        <f t="shared" si="6"/>
        <v>0</v>
      </c>
      <c r="O10" s="249"/>
      <c r="P10" s="249"/>
    </row>
    <row r="11" spans="1:16">
      <c r="A11" s="269">
        <v>24</v>
      </c>
      <c r="B11" s="270">
        <v>0.4</v>
      </c>
      <c r="C11" s="271"/>
      <c r="D11" s="270">
        <f t="shared" si="0"/>
        <v>0</v>
      </c>
      <c r="E11" s="271"/>
      <c r="F11" s="272">
        <f t="shared" si="1"/>
        <v>0</v>
      </c>
      <c r="G11" s="271"/>
      <c r="H11" s="272">
        <f t="shared" si="2"/>
        <v>0</v>
      </c>
      <c r="I11" s="273">
        <v>5</v>
      </c>
      <c r="J11" s="272">
        <f t="shared" si="3"/>
        <v>2</v>
      </c>
      <c r="K11" s="271"/>
      <c r="L11" s="272">
        <f t="shared" si="4"/>
        <v>0</v>
      </c>
      <c r="M11" s="274">
        <f t="shared" si="5"/>
        <v>0</v>
      </c>
      <c r="N11" s="275">
        <f t="shared" si="6"/>
        <v>0</v>
      </c>
      <c r="O11" s="249"/>
      <c r="P11" s="249"/>
    </row>
    <row r="12" spans="1:16">
      <c r="A12" s="269">
        <v>26</v>
      </c>
      <c r="B12" s="270">
        <v>0.5</v>
      </c>
      <c r="C12" s="271"/>
      <c r="D12" s="270">
        <f t="shared" si="0"/>
        <v>0</v>
      </c>
      <c r="E12" s="271"/>
      <c r="F12" s="272">
        <f t="shared" si="1"/>
        <v>0</v>
      </c>
      <c r="G12" s="271"/>
      <c r="H12" s="272">
        <f t="shared" si="2"/>
        <v>0</v>
      </c>
      <c r="I12" s="273">
        <v>3</v>
      </c>
      <c r="J12" s="272">
        <f t="shared" si="3"/>
        <v>1.5</v>
      </c>
      <c r="K12" s="271"/>
      <c r="L12" s="272">
        <f t="shared" si="4"/>
        <v>0</v>
      </c>
      <c r="M12" s="274">
        <f t="shared" si="5"/>
        <v>0</v>
      </c>
      <c r="N12" s="275">
        <f t="shared" si="6"/>
        <v>0</v>
      </c>
      <c r="O12" s="249"/>
      <c r="P12" s="249"/>
    </row>
    <row r="13" spans="1:16">
      <c r="A13" s="269">
        <v>28</v>
      </c>
      <c r="B13" s="270">
        <v>0.6</v>
      </c>
      <c r="C13" s="271"/>
      <c r="D13" s="270">
        <f t="shared" si="0"/>
        <v>0</v>
      </c>
      <c r="E13" s="271"/>
      <c r="F13" s="272">
        <f t="shared" si="1"/>
        <v>0</v>
      </c>
      <c r="G13" s="271"/>
      <c r="H13" s="272">
        <f t="shared" si="2"/>
        <v>0</v>
      </c>
      <c r="I13" s="273">
        <v>3</v>
      </c>
      <c r="J13" s="272">
        <f t="shared" si="3"/>
        <v>1.7999999999999998</v>
      </c>
      <c r="K13" s="271"/>
      <c r="L13" s="272">
        <f t="shared" si="4"/>
        <v>0</v>
      </c>
      <c r="M13" s="274">
        <f t="shared" si="5"/>
        <v>0</v>
      </c>
      <c r="N13" s="275">
        <f t="shared" si="6"/>
        <v>0</v>
      </c>
      <c r="O13" s="249"/>
      <c r="P13" s="249"/>
    </row>
    <row r="14" spans="1:16">
      <c r="A14" s="269">
        <v>30</v>
      </c>
      <c r="B14" s="270">
        <v>0.7</v>
      </c>
      <c r="C14" s="271"/>
      <c r="D14" s="270">
        <f t="shared" si="0"/>
        <v>0</v>
      </c>
      <c r="E14" s="271"/>
      <c r="F14" s="272">
        <f t="shared" si="1"/>
        <v>0</v>
      </c>
      <c r="G14" s="271"/>
      <c r="H14" s="272">
        <f t="shared" si="2"/>
        <v>0</v>
      </c>
      <c r="I14" s="273">
        <v>2</v>
      </c>
      <c r="J14" s="272">
        <f t="shared" si="3"/>
        <v>1.4</v>
      </c>
      <c r="K14" s="271"/>
      <c r="L14" s="272">
        <f t="shared" si="4"/>
        <v>0</v>
      </c>
      <c r="M14" s="274">
        <f t="shared" si="5"/>
        <v>0</v>
      </c>
      <c r="N14" s="275">
        <f t="shared" si="6"/>
        <v>0</v>
      </c>
      <c r="O14" s="249"/>
      <c r="P14" s="249"/>
    </row>
    <row r="15" spans="1:16">
      <c r="A15" s="269">
        <v>32</v>
      </c>
      <c r="B15" s="270">
        <v>0.8</v>
      </c>
      <c r="C15" s="271"/>
      <c r="D15" s="270">
        <f t="shared" si="0"/>
        <v>0</v>
      </c>
      <c r="E15" s="271"/>
      <c r="F15" s="272">
        <f t="shared" si="1"/>
        <v>0</v>
      </c>
      <c r="G15" s="271"/>
      <c r="H15" s="272">
        <f t="shared" si="2"/>
        <v>0</v>
      </c>
      <c r="I15" s="273">
        <v>2</v>
      </c>
      <c r="J15" s="272">
        <f t="shared" si="3"/>
        <v>1.6</v>
      </c>
      <c r="K15" s="271"/>
      <c r="L15" s="272">
        <f t="shared" si="4"/>
        <v>0</v>
      </c>
      <c r="M15" s="274">
        <f t="shared" si="5"/>
        <v>0</v>
      </c>
      <c r="N15" s="275">
        <f t="shared" si="6"/>
        <v>0</v>
      </c>
      <c r="O15" s="249"/>
      <c r="P15" s="249"/>
    </row>
    <row r="16" spans="1:16">
      <c r="A16" s="269">
        <v>34</v>
      </c>
      <c r="B16" s="270">
        <v>0.9</v>
      </c>
      <c r="C16" s="271"/>
      <c r="D16" s="270">
        <f t="shared" si="0"/>
        <v>0</v>
      </c>
      <c r="E16" s="271"/>
      <c r="F16" s="272">
        <f t="shared" si="1"/>
        <v>0</v>
      </c>
      <c r="G16" s="271"/>
      <c r="H16" s="272">
        <f t="shared" si="2"/>
        <v>0</v>
      </c>
      <c r="I16" s="273">
        <v>1</v>
      </c>
      <c r="J16" s="272">
        <f t="shared" si="3"/>
        <v>0.9</v>
      </c>
      <c r="K16" s="271"/>
      <c r="L16" s="272">
        <f t="shared" si="4"/>
        <v>0</v>
      </c>
      <c r="M16" s="274">
        <f t="shared" si="5"/>
        <v>0</v>
      </c>
      <c r="N16" s="275">
        <f t="shared" si="6"/>
        <v>0</v>
      </c>
      <c r="O16" s="249"/>
      <c r="P16" s="249"/>
    </row>
    <row r="17" spans="1:16">
      <c r="A17" s="269">
        <v>36</v>
      </c>
      <c r="B17" s="270">
        <v>1.05</v>
      </c>
      <c r="C17" s="271"/>
      <c r="D17" s="270">
        <f t="shared" si="0"/>
        <v>0</v>
      </c>
      <c r="E17" s="271"/>
      <c r="F17" s="272">
        <f t="shared" si="1"/>
        <v>0</v>
      </c>
      <c r="G17" s="271"/>
      <c r="H17" s="272">
        <f t="shared" si="2"/>
        <v>0</v>
      </c>
      <c r="I17" s="273"/>
      <c r="J17" s="272">
        <f t="shared" si="3"/>
        <v>0</v>
      </c>
      <c r="K17" s="271"/>
      <c r="L17" s="272">
        <f t="shared" si="4"/>
        <v>0</v>
      </c>
      <c r="M17" s="274">
        <f t="shared" si="5"/>
        <v>0</v>
      </c>
      <c r="N17" s="275">
        <f t="shared" si="6"/>
        <v>0</v>
      </c>
      <c r="O17" s="249"/>
      <c r="P17" s="249"/>
    </row>
    <row r="18" spans="1:16">
      <c r="A18" s="269">
        <v>38</v>
      </c>
      <c r="B18" s="270">
        <v>1.2</v>
      </c>
      <c r="C18" s="271"/>
      <c r="D18" s="270">
        <f t="shared" si="0"/>
        <v>0</v>
      </c>
      <c r="E18" s="271"/>
      <c r="F18" s="272">
        <f t="shared" si="1"/>
        <v>0</v>
      </c>
      <c r="G18" s="271"/>
      <c r="H18" s="272">
        <f t="shared" si="2"/>
        <v>0</v>
      </c>
      <c r="I18" s="273"/>
      <c r="J18" s="272">
        <f t="shared" si="3"/>
        <v>0</v>
      </c>
      <c r="K18" s="271"/>
      <c r="L18" s="272">
        <f t="shared" si="4"/>
        <v>0</v>
      </c>
      <c r="M18" s="274">
        <f t="shared" si="5"/>
        <v>0</v>
      </c>
      <c r="N18" s="275">
        <f t="shared" si="6"/>
        <v>0</v>
      </c>
      <c r="O18" s="249"/>
      <c r="P18" s="249"/>
    </row>
    <row r="19" spans="1:16">
      <c r="A19" s="269">
        <v>40</v>
      </c>
      <c r="B19" s="270">
        <v>1.35</v>
      </c>
      <c r="C19" s="271"/>
      <c r="D19" s="270">
        <f t="shared" si="0"/>
        <v>0</v>
      </c>
      <c r="E19" s="271"/>
      <c r="F19" s="272">
        <f t="shared" si="1"/>
        <v>0</v>
      </c>
      <c r="G19" s="271"/>
      <c r="H19" s="272">
        <f t="shared" si="2"/>
        <v>0</v>
      </c>
      <c r="I19" s="273"/>
      <c r="J19" s="272">
        <f t="shared" si="3"/>
        <v>0</v>
      </c>
      <c r="K19" s="271"/>
      <c r="L19" s="272">
        <f t="shared" si="4"/>
        <v>0</v>
      </c>
      <c r="M19" s="274">
        <f t="shared" si="5"/>
        <v>0</v>
      </c>
      <c r="N19" s="275">
        <f t="shared" si="6"/>
        <v>0</v>
      </c>
      <c r="O19" s="249"/>
      <c r="P19" s="249"/>
    </row>
    <row r="20" spans="1:16">
      <c r="A20" s="269">
        <v>42</v>
      </c>
      <c r="B20" s="270">
        <v>1.5</v>
      </c>
      <c r="C20" s="271"/>
      <c r="D20" s="270">
        <f t="shared" si="0"/>
        <v>0</v>
      </c>
      <c r="E20" s="271"/>
      <c r="F20" s="272">
        <f t="shared" si="1"/>
        <v>0</v>
      </c>
      <c r="G20" s="271"/>
      <c r="H20" s="272">
        <f t="shared" si="2"/>
        <v>0</v>
      </c>
      <c r="I20" s="273"/>
      <c r="J20" s="272">
        <f t="shared" si="3"/>
        <v>0</v>
      </c>
      <c r="K20" s="271"/>
      <c r="L20" s="272">
        <f t="shared" si="4"/>
        <v>0</v>
      </c>
      <c r="M20" s="274">
        <f t="shared" si="5"/>
        <v>0</v>
      </c>
      <c r="N20" s="275">
        <f t="shared" si="6"/>
        <v>0</v>
      </c>
      <c r="O20" s="249"/>
      <c r="P20" s="249"/>
    </row>
    <row r="21" spans="1:16">
      <c r="A21" s="269">
        <v>44</v>
      </c>
      <c r="B21" s="270">
        <v>1.7</v>
      </c>
      <c r="C21" s="271"/>
      <c r="D21" s="270">
        <f t="shared" si="0"/>
        <v>0</v>
      </c>
      <c r="E21" s="271"/>
      <c r="F21" s="272">
        <f t="shared" si="1"/>
        <v>0</v>
      </c>
      <c r="G21" s="271"/>
      <c r="H21" s="272">
        <f t="shared" si="2"/>
        <v>0</v>
      </c>
      <c r="I21" s="273"/>
      <c r="J21" s="272">
        <f t="shared" si="3"/>
        <v>0</v>
      </c>
      <c r="K21" s="271"/>
      <c r="L21" s="272">
        <f t="shared" si="4"/>
        <v>0</v>
      </c>
      <c r="M21" s="274">
        <f t="shared" si="5"/>
        <v>0</v>
      </c>
      <c r="N21" s="275">
        <f t="shared" si="6"/>
        <v>0</v>
      </c>
      <c r="O21" s="249"/>
      <c r="P21" s="249"/>
    </row>
    <row r="22" spans="1:16">
      <c r="A22" s="269">
        <v>46</v>
      </c>
      <c r="B22" s="270">
        <v>1.9</v>
      </c>
      <c r="C22" s="271"/>
      <c r="D22" s="270">
        <f t="shared" si="0"/>
        <v>0</v>
      </c>
      <c r="E22" s="271"/>
      <c r="F22" s="272">
        <f t="shared" si="1"/>
        <v>0</v>
      </c>
      <c r="G22" s="271"/>
      <c r="H22" s="272">
        <f t="shared" si="2"/>
        <v>0</v>
      </c>
      <c r="I22" s="273"/>
      <c r="J22" s="272">
        <f t="shared" si="3"/>
        <v>0</v>
      </c>
      <c r="K22" s="271"/>
      <c r="L22" s="272">
        <f t="shared" si="4"/>
        <v>0</v>
      </c>
      <c r="M22" s="274">
        <f t="shared" si="5"/>
        <v>0</v>
      </c>
      <c r="N22" s="275">
        <f t="shared" si="6"/>
        <v>0</v>
      </c>
      <c r="O22" s="249"/>
      <c r="P22" s="249"/>
    </row>
    <row r="23" spans="1:16">
      <c r="A23" s="269">
        <v>48</v>
      </c>
      <c r="B23" s="270">
        <v>2.1</v>
      </c>
      <c r="C23" s="271"/>
      <c r="D23" s="270">
        <f t="shared" si="0"/>
        <v>0</v>
      </c>
      <c r="E23" s="271"/>
      <c r="F23" s="272">
        <f t="shared" si="1"/>
        <v>0</v>
      </c>
      <c r="G23" s="271"/>
      <c r="H23" s="272">
        <f t="shared" si="2"/>
        <v>0</v>
      </c>
      <c r="I23" s="273"/>
      <c r="J23" s="272">
        <f t="shared" si="3"/>
        <v>0</v>
      </c>
      <c r="K23" s="271"/>
      <c r="L23" s="272">
        <f t="shared" si="4"/>
        <v>0</v>
      </c>
      <c r="M23" s="274">
        <f t="shared" si="5"/>
        <v>0</v>
      </c>
      <c r="N23" s="275">
        <f t="shared" si="6"/>
        <v>0</v>
      </c>
      <c r="O23" s="249"/>
      <c r="P23" s="249"/>
    </row>
    <row r="24" spans="1:16">
      <c r="A24" s="269">
        <v>50</v>
      </c>
      <c r="B24" s="270">
        <v>2.2999999999999998</v>
      </c>
      <c r="C24" s="271"/>
      <c r="D24" s="270">
        <f t="shared" si="0"/>
        <v>0</v>
      </c>
      <c r="E24" s="271"/>
      <c r="F24" s="272">
        <f t="shared" si="1"/>
        <v>0</v>
      </c>
      <c r="G24" s="271"/>
      <c r="H24" s="272">
        <f t="shared" si="2"/>
        <v>0</v>
      </c>
      <c r="I24" s="273"/>
      <c r="J24" s="272">
        <f t="shared" si="3"/>
        <v>0</v>
      </c>
      <c r="K24" s="271"/>
      <c r="L24" s="272">
        <f t="shared" si="4"/>
        <v>0</v>
      </c>
      <c r="M24" s="274">
        <f t="shared" si="5"/>
        <v>0</v>
      </c>
      <c r="N24" s="275">
        <f t="shared" si="6"/>
        <v>0</v>
      </c>
      <c r="O24" s="249"/>
      <c r="P24" s="249"/>
    </row>
    <row r="25" spans="1:16">
      <c r="A25" s="269">
        <v>52</v>
      </c>
      <c r="B25" s="270">
        <v>2.5</v>
      </c>
      <c r="C25" s="271"/>
      <c r="D25" s="270">
        <f t="shared" si="0"/>
        <v>0</v>
      </c>
      <c r="E25" s="271"/>
      <c r="F25" s="272">
        <f t="shared" si="1"/>
        <v>0</v>
      </c>
      <c r="G25" s="271"/>
      <c r="H25" s="272">
        <f t="shared" si="2"/>
        <v>0</v>
      </c>
      <c r="I25" s="273"/>
      <c r="J25" s="272">
        <f t="shared" si="3"/>
        <v>0</v>
      </c>
      <c r="K25" s="271"/>
      <c r="L25" s="272">
        <f t="shared" si="4"/>
        <v>0</v>
      </c>
      <c r="M25" s="274">
        <f t="shared" si="5"/>
        <v>0</v>
      </c>
      <c r="N25" s="275">
        <f t="shared" si="6"/>
        <v>0</v>
      </c>
      <c r="O25" s="249"/>
      <c r="P25" s="249"/>
    </row>
    <row r="26" spans="1:16">
      <c r="A26" s="269">
        <v>54</v>
      </c>
      <c r="B26" s="270">
        <v>2.75</v>
      </c>
      <c r="C26" s="271"/>
      <c r="D26" s="270">
        <f t="shared" si="0"/>
        <v>0</v>
      </c>
      <c r="E26" s="271"/>
      <c r="F26" s="272">
        <f t="shared" si="1"/>
        <v>0</v>
      </c>
      <c r="G26" s="271"/>
      <c r="H26" s="272">
        <f t="shared" si="2"/>
        <v>0</v>
      </c>
      <c r="I26" s="273"/>
      <c r="J26" s="272">
        <f t="shared" si="3"/>
        <v>0</v>
      </c>
      <c r="K26" s="271"/>
      <c r="L26" s="272">
        <f t="shared" si="4"/>
        <v>0</v>
      </c>
      <c r="M26" s="274">
        <f t="shared" si="5"/>
        <v>0</v>
      </c>
      <c r="N26" s="275">
        <f t="shared" si="6"/>
        <v>0</v>
      </c>
      <c r="O26" s="249"/>
      <c r="P26" s="249"/>
    </row>
    <row r="27" spans="1:16">
      <c r="A27" s="269">
        <v>56</v>
      </c>
      <c r="B27" s="270">
        <v>3</v>
      </c>
      <c r="C27" s="269"/>
      <c r="D27" s="270">
        <f t="shared" si="0"/>
        <v>0</v>
      </c>
      <c r="E27" s="269"/>
      <c r="F27" s="272">
        <f t="shared" si="1"/>
        <v>0</v>
      </c>
      <c r="G27" s="269"/>
      <c r="H27" s="272">
        <f t="shared" si="2"/>
        <v>0</v>
      </c>
      <c r="I27" s="273"/>
      <c r="J27" s="272">
        <f t="shared" si="3"/>
        <v>0</v>
      </c>
      <c r="K27" s="269"/>
      <c r="L27" s="272">
        <f t="shared" si="4"/>
        <v>0</v>
      </c>
      <c r="M27" s="274">
        <f t="shared" si="5"/>
        <v>0</v>
      </c>
      <c r="N27" s="275">
        <f t="shared" si="6"/>
        <v>0</v>
      </c>
      <c r="O27" s="249"/>
      <c r="P27" s="249"/>
    </row>
    <row r="28" spans="1:16">
      <c r="A28" s="269">
        <v>58</v>
      </c>
      <c r="B28" s="270">
        <v>3.25</v>
      </c>
      <c r="C28" s="269"/>
      <c r="D28" s="270">
        <f t="shared" si="0"/>
        <v>0</v>
      </c>
      <c r="E28" s="269"/>
      <c r="F28" s="272">
        <f t="shared" si="1"/>
        <v>0</v>
      </c>
      <c r="G28" s="269"/>
      <c r="H28" s="272">
        <f t="shared" si="2"/>
        <v>0</v>
      </c>
      <c r="I28" s="273"/>
      <c r="J28" s="272">
        <f t="shared" si="3"/>
        <v>0</v>
      </c>
      <c r="K28" s="269"/>
      <c r="L28" s="272">
        <f t="shared" si="4"/>
        <v>0</v>
      </c>
      <c r="M28" s="274">
        <f t="shared" si="5"/>
        <v>0</v>
      </c>
      <c r="N28" s="275">
        <f t="shared" si="6"/>
        <v>0</v>
      </c>
      <c r="O28" s="249"/>
      <c r="P28" s="249"/>
    </row>
    <row r="29" spans="1:16">
      <c r="A29" s="276"/>
      <c r="B29" s="277"/>
      <c r="C29" s="278"/>
      <c r="D29" s="279"/>
      <c r="E29" s="278"/>
      <c r="F29" s="280"/>
      <c r="G29" s="278"/>
      <c r="H29" s="280"/>
      <c r="I29" s="281"/>
      <c r="J29" s="282"/>
      <c r="K29" s="278"/>
      <c r="L29" s="280"/>
      <c r="M29" s="283"/>
      <c r="N29" s="284"/>
      <c r="O29" s="249"/>
      <c r="P29" s="249"/>
    </row>
    <row r="30" spans="1:16">
      <c r="A30" s="276" t="s">
        <v>70</v>
      </c>
      <c r="B30" s="285"/>
      <c r="C30" s="286">
        <f t="shared" ref="C30:L30" si="7">SUM(C7:C29)</f>
        <v>0</v>
      </c>
      <c r="D30" s="287">
        <f t="shared" si="7"/>
        <v>0</v>
      </c>
      <c r="E30" s="286">
        <f t="shared" si="7"/>
        <v>0</v>
      </c>
      <c r="F30" s="287">
        <f t="shared" si="7"/>
        <v>0</v>
      </c>
      <c r="G30" s="286">
        <f t="shared" si="7"/>
        <v>1</v>
      </c>
      <c r="H30" s="287">
        <f t="shared" si="7"/>
        <v>0.25</v>
      </c>
      <c r="I30" s="288">
        <f t="shared" si="7"/>
        <v>29</v>
      </c>
      <c r="J30" s="287">
        <f t="shared" si="7"/>
        <v>12.450000000000001</v>
      </c>
      <c r="K30" s="286">
        <f t="shared" si="7"/>
        <v>0</v>
      </c>
      <c r="L30" s="287">
        <f t="shared" si="7"/>
        <v>0</v>
      </c>
      <c r="M30" s="289">
        <f>SUM(C30+E30+G30+I30+K30)</f>
        <v>30</v>
      </c>
      <c r="N30" s="289">
        <f>SUM(D30+F30+H30+J30+L30)</f>
        <v>12.700000000000001</v>
      </c>
      <c r="O30" s="249"/>
      <c r="P30" s="249"/>
    </row>
    <row r="31" spans="1:16">
      <c r="A31" s="243"/>
      <c r="B31" s="243"/>
      <c r="C31" s="290"/>
      <c r="D31" s="291"/>
      <c r="E31" s="290"/>
      <c r="F31" s="292"/>
      <c r="G31" s="292"/>
      <c r="H31" s="292"/>
      <c r="I31" s="292"/>
      <c r="J31" s="292"/>
      <c r="K31" s="290"/>
      <c r="L31" s="292"/>
      <c r="M31" s="290"/>
      <c r="N31" s="293"/>
      <c r="O31" s="249"/>
      <c r="P31" s="249"/>
    </row>
    <row r="32" spans="1:16">
      <c r="A32" s="243" t="s">
        <v>71</v>
      </c>
      <c r="B32" s="243"/>
      <c r="C32" s="294">
        <f>C30/$M$30</f>
        <v>0</v>
      </c>
      <c r="D32" s="291"/>
      <c r="E32" s="294">
        <f>E30/$M$30</f>
        <v>0</v>
      </c>
      <c r="F32" s="292"/>
      <c r="G32" s="294">
        <f>G30/$M$30</f>
        <v>3.3333333333333333E-2</v>
      </c>
      <c r="H32" s="292"/>
      <c r="I32" s="292"/>
      <c r="J32" s="292"/>
      <c r="K32" s="294">
        <f>K30/$M$30</f>
        <v>0</v>
      </c>
      <c r="L32" s="292"/>
      <c r="M32" s="294">
        <f>M30/$M$30</f>
        <v>1</v>
      </c>
      <c r="N32" s="293"/>
      <c r="O32" s="249"/>
      <c r="P32" s="249"/>
    </row>
    <row r="33" spans="1:16">
      <c r="A33" s="243"/>
      <c r="B33" s="243"/>
      <c r="C33" s="290"/>
      <c r="D33" s="291"/>
      <c r="E33" s="290"/>
      <c r="F33" s="292"/>
      <c r="G33" s="292"/>
      <c r="H33" s="292"/>
      <c r="I33" s="292"/>
      <c r="J33" s="292"/>
      <c r="K33" s="290"/>
      <c r="L33" s="292"/>
      <c r="M33" s="290"/>
      <c r="N33" s="293"/>
      <c r="O33" s="249"/>
      <c r="P33" s="249"/>
    </row>
    <row r="34" spans="1:16">
      <c r="A34" s="243" t="s">
        <v>72</v>
      </c>
      <c r="B34" s="243"/>
      <c r="C34" s="294"/>
      <c r="D34" s="291">
        <f>N30/M30</f>
        <v>0.42333333333333339</v>
      </c>
      <c r="E34" s="294"/>
      <c r="F34" s="292"/>
      <c r="G34" s="292"/>
      <c r="H34" s="292"/>
      <c r="I34" s="292"/>
      <c r="J34" s="292"/>
      <c r="K34" s="294"/>
      <c r="L34" s="292"/>
      <c r="M34" s="294"/>
      <c r="N34" s="293"/>
      <c r="O34" s="249"/>
      <c r="P34" s="249"/>
    </row>
    <row r="35" spans="1:16">
      <c r="A35" s="243"/>
      <c r="B35" s="243"/>
      <c r="C35" s="243"/>
      <c r="D35" s="295"/>
      <c r="E35" s="243"/>
      <c r="F35" s="295"/>
      <c r="G35" s="295"/>
      <c r="H35" s="295"/>
      <c r="I35" s="295"/>
      <c r="J35" s="295"/>
      <c r="K35" s="243"/>
      <c r="L35" s="295"/>
      <c r="M35" s="243"/>
      <c r="N35" s="295"/>
      <c r="O35" s="249"/>
      <c r="P35" s="249"/>
    </row>
    <row r="36" spans="1:16" s="298" customFormat="1">
      <c r="A36" s="296" t="s">
        <v>85</v>
      </c>
      <c r="B36" s="243"/>
      <c r="C36" s="243"/>
      <c r="D36" s="295"/>
      <c r="E36" s="296" t="s">
        <v>86</v>
      </c>
      <c r="F36" s="295"/>
      <c r="G36" s="295"/>
      <c r="H36" s="295"/>
      <c r="I36" s="295"/>
      <c r="J36" s="295"/>
      <c r="K36" s="243"/>
      <c r="L36" s="295"/>
      <c r="M36" s="243"/>
      <c r="N36" s="295"/>
      <c r="O36" s="297"/>
      <c r="P36" s="297"/>
    </row>
    <row r="37" spans="1:16">
      <c r="A37" s="296" t="s">
        <v>87</v>
      </c>
      <c r="B37" s="243"/>
      <c r="C37" s="243"/>
      <c r="D37" s="243"/>
      <c r="E37" s="296" t="s">
        <v>88</v>
      </c>
      <c r="F37" s="243"/>
      <c r="G37" s="243"/>
      <c r="H37" s="243"/>
      <c r="I37" s="243"/>
      <c r="J37" s="243"/>
      <c r="K37" s="243"/>
      <c r="L37" s="243"/>
      <c r="M37" s="243"/>
      <c r="N37" s="243"/>
      <c r="O37" s="249"/>
      <c r="P37" s="249"/>
    </row>
    <row r="38" spans="1:16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9"/>
      <c r="P38" s="249"/>
    </row>
    <row r="39" spans="1:16" ht="13.5" customHeight="1">
      <c r="A39" s="296" t="s">
        <v>255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9"/>
      <c r="P39" s="249"/>
    </row>
    <row r="40" spans="1:16">
      <c r="A40" s="296" t="s">
        <v>256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9"/>
      <c r="P40" s="249"/>
    </row>
    <row r="41" spans="1:16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9"/>
      <c r="P41" s="249"/>
    </row>
    <row r="42" spans="1:16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9"/>
      <c r="P42" s="249"/>
    </row>
    <row r="43" spans="1:16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9"/>
      <c r="P43" s="249"/>
    </row>
    <row r="44" spans="1:16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9"/>
      <c r="P44" s="249"/>
    </row>
    <row r="45" spans="1:16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9"/>
      <c r="P45" s="249"/>
    </row>
    <row r="46" spans="1:16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9"/>
      <c r="P46" s="249"/>
    </row>
    <row r="47" spans="1:16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9"/>
      <c r="P47" s="249"/>
    </row>
    <row r="48" spans="1:16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9"/>
      <c r="P48" s="249"/>
    </row>
    <row r="49" spans="1:16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9"/>
      <c r="P49" s="249"/>
    </row>
    <row r="50" spans="1:16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9"/>
      <c r="P50" s="249"/>
    </row>
    <row r="51" spans="1:16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9"/>
      <c r="P51" s="249"/>
    </row>
    <row r="52" spans="1:16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9"/>
      <c r="P52" s="249"/>
    </row>
    <row r="53" spans="1:16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9"/>
      <c r="P53" s="249"/>
    </row>
    <row r="54" spans="1:16">
      <c r="O54" s="249"/>
      <c r="P54" s="249"/>
    </row>
    <row r="55" spans="1:16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</row>
    <row r="56" spans="1:16">
      <c r="O56" s="249"/>
      <c r="P56" s="249"/>
    </row>
    <row r="57" spans="1:16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</row>
  </sheetData>
  <mergeCells count="1">
    <mergeCell ref="C4:E4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/>
  <cols>
    <col min="1" max="1" width="16" style="6" customWidth="1"/>
    <col min="2" max="3" width="22.5" style="6" customWidth="1"/>
    <col min="4" max="8" width="22.5" style="8" customWidth="1"/>
    <col min="9" max="9" width="6.5" style="8" customWidth="1"/>
    <col min="10" max="16384" width="11" style="8"/>
  </cols>
  <sheetData>
    <row r="1" spans="1:8" ht="51">
      <c r="A1" s="6">
        <v>3</v>
      </c>
      <c r="B1" s="7" t="s">
        <v>595</v>
      </c>
      <c r="C1" s="7" t="s">
        <v>596</v>
      </c>
      <c r="D1" s="7" t="s">
        <v>597</v>
      </c>
      <c r="E1" s="7" t="s">
        <v>598</v>
      </c>
      <c r="F1" s="7" t="s">
        <v>599</v>
      </c>
      <c r="G1" s="7" t="s">
        <v>600</v>
      </c>
      <c r="H1" s="7" t="s">
        <v>601</v>
      </c>
    </row>
    <row r="2" spans="1:8">
      <c r="A2" s="8"/>
      <c r="B2" s="8"/>
      <c r="C2" s="8"/>
      <c r="F2" s="9"/>
      <c r="G2" s="9"/>
      <c r="H2" s="9"/>
    </row>
    <row r="3" spans="1:8" ht="38.25">
      <c r="A3" s="6" t="s">
        <v>478</v>
      </c>
      <c r="E3" s="6" t="s">
        <v>470</v>
      </c>
      <c r="F3" s="9"/>
      <c r="G3" s="9"/>
      <c r="H3" s="9"/>
    </row>
    <row r="4" spans="1:8" ht="127.5">
      <c r="A4" s="6" t="s">
        <v>159</v>
      </c>
      <c r="C4" s="10" t="s">
        <v>529</v>
      </c>
      <c r="D4" s="10" t="s">
        <v>591</v>
      </c>
      <c r="E4" s="9"/>
      <c r="F4" s="9"/>
      <c r="G4" s="9"/>
      <c r="H4" s="9"/>
    </row>
    <row r="5" spans="1:8" ht="102">
      <c r="A5" s="6" t="s">
        <v>602</v>
      </c>
      <c r="C5" s="10" t="s">
        <v>160</v>
      </c>
      <c r="D5" s="10" t="s">
        <v>592</v>
      </c>
      <c r="E5" s="9"/>
      <c r="F5" s="9"/>
      <c r="G5" s="9"/>
      <c r="H5" s="9"/>
    </row>
    <row r="6" spans="1:8" ht="102">
      <c r="A6" s="11" t="s">
        <v>603</v>
      </c>
      <c r="C6" s="10" t="s">
        <v>530</v>
      </c>
      <c r="D6" s="10" t="s">
        <v>593</v>
      </c>
      <c r="E6" s="9"/>
      <c r="F6" s="9"/>
      <c r="G6" s="9"/>
      <c r="H6" s="9"/>
    </row>
    <row r="7" spans="1:8" ht="89.25">
      <c r="A7" s="6" t="s">
        <v>589</v>
      </c>
      <c r="C7" s="12" t="s">
        <v>531</v>
      </c>
      <c r="D7" s="12" t="s">
        <v>594</v>
      </c>
      <c r="E7" s="9"/>
      <c r="F7" s="9"/>
      <c r="G7" s="9"/>
      <c r="H7" s="9"/>
    </row>
    <row r="8" spans="1:8" ht="89.25">
      <c r="A8" s="6" t="s">
        <v>236</v>
      </c>
      <c r="C8" s="11"/>
      <c r="D8" s="11" t="s">
        <v>158</v>
      </c>
      <c r="E8" s="9"/>
      <c r="F8" s="9"/>
      <c r="G8" s="9"/>
      <c r="H8" s="9"/>
    </row>
    <row r="9" spans="1:8" ht="76.5">
      <c r="A9" s="6" t="s">
        <v>590</v>
      </c>
      <c r="C9" s="11"/>
      <c r="D9" s="11" t="s">
        <v>157</v>
      </c>
      <c r="E9" s="9"/>
      <c r="F9" s="9"/>
      <c r="G9" s="9"/>
      <c r="H9" s="9"/>
    </row>
    <row r="10" spans="1:8" ht="114.75">
      <c r="A10" s="6" t="s">
        <v>532</v>
      </c>
      <c r="C10" s="11"/>
      <c r="D10" s="11" t="s">
        <v>156</v>
      </c>
      <c r="E10" s="9"/>
      <c r="F10" s="9"/>
      <c r="G10" s="9"/>
      <c r="H10" s="9"/>
    </row>
    <row r="11" spans="1:8" ht="51">
      <c r="A11" s="6" t="s">
        <v>230</v>
      </c>
      <c r="C11" s="11"/>
      <c r="D11" s="11" t="s">
        <v>155</v>
      </c>
      <c r="E11" s="9"/>
      <c r="F11" s="9"/>
      <c r="G11" s="9"/>
      <c r="H11" s="9"/>
    </row>
    <row r="12" spans="1:8" ht="51">
      <c r="A12" s="6" t="s">
        <v>231</v>
      </c>
      <c r="C12" s="11"/>
      <c r="D12" s="11"/>
      <c r="E12" s="9"/>
      <c r="F12" s="9"/>
      <c r="G12" s="9"/>
      <c r="H12" s="6" t="s">
        <v>475</v>
      </c>
    </row>
    <row r="13" spans="1:8" ht="63.75">
      <c r="A13" s="6" t="s">
        <v>232</v>
      </c>
      <c r="C13" s="11"/>
      <c r="D13" s="11" t="s">
        <v>153</v>
      </c>
      <c r="E13" s="9"/>
      <c r="F13" s="9"/>
      <c r="G13" s="9"/>
      <c r="H13" s="6"/>
    </row>
    <row r="14" spans="1:8" ht="63.75">
      <c r="A14" s="6" t="s">
        <v>233</v>
      </c>
      <c r="C14" s="11"/>
      <c r="D14" s="11" t="s">
        <v>154</v>
      </c>
      <c r="E14" s="9"/>
      <c r="F14" s="9"/>
      <c r="G14" s="9"/>
      <c r="H14" s="6"/>
    </row>
    <row r="15" spans="1:8" ht="63.75">
      <c r="A15" s="6" t="s">
        <v>234</v>
      </c>
      <c r="C15" s="11"/>
      <c r="D15" s="11"/>
      <c r="E15" s="9"/>
      <c r="F15" s="9"/>
      <c r="G15" s="9"/>
      <c r="H15" s="6" t="s">
        <v>475</v>
      </c>
    </row>
    <row r="16" spans="1:8" ht="63.75">
      <c r="A16" s="6" t="s">
        <v>235</v>
      </c>
      <c r="C16" s="11"/>
      <c r="D16" s="11"/>
      <c r="E16" s="9"/>
      <c r="F16" s="9"/>
      <c r="G16" s="9"/>
      <c r="H16" s="6" t="s">
        <v>476</v>
      </c>
    </row>
    <row r="17" spans="1:8" ht="51">
      <c r="A17" s="6" t="s">
        <v>229</v>
      </c>
      <c r="C17" s="11"/>
      <c r="D17" s="11" t="s">
        <v>477</v>
      </c>
      <c r="E17" s="9"/>
      <c r="F17" s="9"/>
      <c r="G17" s="9"/>
      <c r="H17" s="6"/>
    </row>
    <row r="18" spans="1:8">
      <c r="D18" s="9"/>
      <c r="E18" s="9"/>
      <c r="F18" s="9"/>
      <c r="G18" s="9"/>
      <c r="H18" s="9"/>
    </row>
    <row r="19" spans="1:8">
      <c r="D19" s="9"/>
      <c r="E19" s="9"/>
      <c r="F19" s="9"/>
      <c r="G19" s="9"/>
      <c r="H19" s="9"/>
    </row>
    <row r="20" spans="1:8">
      <c r="D20" s="9"/>
      <c r="E20" s="9"/>
      <c r="F20" s="9"/>
      <c r="G20" s="9"/>
      <c r="H20" s="9"/>
    </row>
    <row r="21" spans="1:8">
      <c r="D21" s="9"/>
      <c r="E21" s="9"/>
      <c r="F21" s="9"/>
      <c r="G21" s="9"/>
      <c r="H21" s="9"/>
    </row>
    <row r="22" spans="1:8">
      <c r="D22" s="9"/>
      <c r="E22" s="9"/>
      <c r="F22" s="9"/>
      <c r="G22" s="9"/>
      <c r="H22" s="9"/>
    </row>
    <row r="23" spans="1:8">
      <c r="D23" s="9"/>
      <c r="E23" s="9"/>
      <c r="F23" s="9"/>
      <c r="G23" s="9"/>
      <c r="H23" s="9"/>
    </row>
    <row r="24" spans="1:8">
      <c r="D24" s="9"/>
      <c r="E24" s="9"/>
      <c r="F24" s="9"/>
      <c r="G24" s="9"/>
      <c r="H24" s="9"/>
    </row>
    <row r="25" spans="1:8">
      <c r="D25" s="9"/>
      <c r="E25" s="9"/>
      <c r="F25" s="9"/>
      <c r="G25" s="9"/>
      <c r="H25" s="9"/>
    </row>
    <row r="26" spans="1:8">
      <c r="D26" s="9"/>
      <c r="E26" s="9"/>
      <c r="F26" s="9"/>
      <c r="G26" s="9"/>
      <c r="H26" s="9"/>
    </row>
    <row r="27" spans="1:8">
      <c r="D27" s="9"/>
      <c r="E27" s="9"/>
      <c r="F27" s="9"/>
      <c r="G27" s="9"/>
      <c r="H27" s="9"/>
    </row>
    <row r="28" spans="1:8">
      <c r="D28" s="9"/>
      <c r="E28" s="9"/>
      <c r="F28" s="9"/>
      <c r="G28" s="9"/>
      <c r="H28" s="9"/>
    </row>
    <row r="51" ht="14.25" customHeight="1"/>
  </sheetData>
  <phoneticPr fontId="3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Form1</vt:lpstr>
      <vt:lpstr>Form2</vt:lpstr>
      <vt:lpstr>Form 2 Rück</vt:lpstr>
      <vt:lpstr>Form 3</vt:lpstr>
      <vt:lpstr>Form 4</vt:lpstr>
      <vt:lpstr>Form 5</vt:lpstr>
      <vt:lpstr>Vollkluppierung</vt:lpstr>
      <vt:lpstr>Anzeichnung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2022-01-05T10:04:10Z</cp:lastPrinted>
  <dcterms:created xsi:type="dcterms:W3CDTF">2008-06-19T12:17:58Z</dcterms:created>
  <dcterms:modified xsi:type="dcterms:W3CDTF">2024-02-14T14:21:28Z</dcterms:modified>
</cp:coreProperties>
</file>